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.obiala\Pulpit\ubezpieczenie 2023\2024\Strona\"/>
    </mc:Choice>
  </mc:AlternateContent>
  <xr:revisionPtr revIDLastSave="0" documentId="8_{ADA046CC-0FBC-408A-B003-C37A4FFC0313}" xr6:coauthVersionLast="47" xr6:coauthVersionMax="47" xr10:uidLastSave="{00000000-0000-0000-0000-000000000000}"/>
  <bookViews>
    <workbookView xWindow="-120" yWindow="-120" windowWidth="24240" windowHeight="13020" tabRatio="743" xr2:uid="{00000000-000D-0000-FFFF-FFFF00000000}"/>
  </bookViews>
  <sheets>
    <sheet name="informacje ogólne" sheetId="90" r:id="rId1"/>
    <sheet name="budynki" sheetId="89" r:id="rId2"/>
    <sheet name="elektronika " sheetId="83" r:id="rId3"/>
    <sheet name="maszyny" sheetId="94" r:id="rId4"/>
    <sheet name="środki trwałe" sheetId="92" r:id="rId5"/>
    <sheet name="lokalizacje" sheetId="93" r:id="rId6"/>
    <sheet name="wykaz szkód" sheetId="96" r:id="rId7"/>
  </sheets>
  <definedNames>
    <definedName name="_xlnm._FilterDatabase" localSheetId="2" hidden="1">'elektronika '!$A$3:$IO$3</definedName>
    <definedName name="_xlnm.Print_Area" localSheetId="1">budynki!$A$1:$Z$152</definedName>
    <definedName name="_xlnm.Print_Area" localSheetId="2">'elektronika '!$A$1:$E$800</definedName>
    <definedName name="_xlnm.Print_Area" localSheetId="0">'informacje ogólne'!$A$1:$L$22</definedName>
    <definedName name="_xlnm.Print_Area" localSheetId="5">lokalizacje!$A$1:$C$33</definedName>
    <definedName name="_xlnm.Print_Area" localSheetId="3">maszyny!$A$1:$I$61</definedName>
    <definedName name="_xlnm.Print_Area" localSheetId="4">'środki trwałe'!$A$1:$G$24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9" i="83" l="1"/>
  <c r="D798" i="83"/>
  <c r="D797" i="83"/>
  <c r="D394" i="83" l="1"/>
  <c r="D398" i="83"/>
  <c r="D596" i="83"/>
  <c r="D573" i="83"/>
  <c r="C5" i="92"/>
  <c r="D223" i="83"/>
  <c r="C19" i="92" l="1"/>
  <c r="D692" i="83"/>
  <c r="D701" i="83"/>
  <c r="C7" i="92"/>
  <c r="D284" i="83"/>
  <c r="D272" i="83"/>
  <c r="D343" i="83"/>
  <c r="D610" i="83"/>
  <c r="D547" i="83" l="1"/>
  <c r="D538" i="83"/>
  <c r="G38" i="94"/>
  <c r="D478" i="83"/>
  <c r="C14" i="92"/>
  <c r="C21" i="92"/>
  <c r="D726" i="83"/>
  <c r="C20" i="92"/>
  <c r="C22" i="92"/>
  <c r="D763" i="83"/>
  <c r="C18" i="92"/>
  <c r="D676" i="83"/>
  <c r="D419" i="83"/>
  <c r="D792" i="83"/>
  <c r="D246" i="83"/>
  <c r="D317" i="83"/>
  <c r="D185" i="83" l="1"/>
  <c r="D436" i="83"/>
  <c r="G66" i="89" l="1"/>
  <c r="D614" i="83"/>
  <c r="D551" i="83"/>
  <c r="G60" i="94" l="1"/>
  <c r="D302" i="83" l="1"/>
  <c r="D629" i="83"/>
  <c r="D708" i="83"/>
  <c r="D712" i="83"/>
  <c r="G51" i="94"/>
  <c r="G56" i="94"/>
  <c r="G5" i="94"/>
  <c r="G149" i="89"/>
  <c r="G12" i="94"/>
  <c r="E5" i="92"/>
  <c r="D411" i="83"/>
  <c r="D407" i="83"/>
  <c r="G37" i="89"/>
  <c r="D353" i="83"/>
  <c r="D496" i="83" l="1"/>
  <c r="D490" i="83"/>
  <c r="D439" i="83"/>
  <c r="D772" i="83" l="1"/>
  <c r="D734" i="83"/>
  <c r="D24" i="92"/>
  <c r="C24" i="92" l="1"/>
  <c r="D226" i="83"/>
  <c r="D254" i="83"/>
  <c r="G23" i="89" l="1"/>
  <c r="D442" i="83" l="1"/>
  <c r="D369" i="83"/>
  <c r="D382" i="83" s="1"/>
  <c r="D715" i="83"/>
  <c r="D248" i="83" l="1"/>
  <c r="D251" i="83" s="1"/>
  <c r="G119" i="89"/>
  <c r="D424" i="83"/>
  <c r="D425" i="83" s="1"/>
  <c r="D775" i="83" l="1"/>
  <c r="D356" i="83" l="1"/>
  <c r="D287" i="83"/>
  <c r="G11" i="89"/>
  <c r="G30" i="89" l="1"/>
  <c r="G111" i="89" l="1"/>
  <c r="D795" i="83" l="1"/>
  <c r="D781" i="83"/>
  <c r="G15" i="94"/>
  <c r="G47" i="89"/>
  <c r="E24" i="92"/>
  <c r="F24" i="92"/>
  <c r="G24" i="92"/>
  <c r="G9" i="94"/>
  <c r="D605" i="83"/>
  <c r="D679" i="83"/>
  <c r="D695" i="83"/>
  <c r="G14" i="89"/>
  <c r="G59" i="89"/>
  <c r="G78" i="89"/>
  <c r="G84" i="89"/>
  <c r="G87" i="89"/>
  <c r="G127" i="89"/>
  <c r="G144" i="89"/>
  <c r="G61" i="94" l="1"/>
  <c r="G152" i="89"/>
</calcChain>
</file>

<file path=xl/sharedStrings.xml><?xml version="1.0" encoding="utf-8"?>
<sst xmlns="http://schemas.openxmlformats.org/spreadsheetml/2006/main" count="3944" uniqueCount="1528">
  <si>
    <t>RAZEM</t>
  </si>
  <si>
    <t>PKD</t>
  </si>
  <si>
    <t>L.p.</t>
  </si>
  <si>
    <t>Nazwa jednostki</t>
  </si>
  <si>
    <t>NIP</t>
  </si>
  <si>
    <t>REGON</t>
  </si>
  <si>
    <t>lokalizacja (adres)</t>
  </si>
  <si>
    <t>W tym zbiory bibioteczne</t>
  </si>
  <si>
    <t>Jednostka</t>
  </si>
  <si>
    <t>Razem</t>
  </si>
  <si>
    <t>Lp.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</si>
  <si>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</si>
  <si>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</si>
  <si>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</si>
  <si>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</si>
  <si>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</si>
  <si>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</si>
  <si>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</si>
  <si>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</si>
  <si>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</si>
  <si>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Nazwa maszyny (urządzenia)</t>
  </si>
  <si>
    <t>Numer seryjny</t>
  </si>
  <si>
    <t>Moc, wydajność, cinienie</t>
  </si>
  <si>
    <t>Producent</t>
  </si>
  <si>
    <t>Suma ubezpieczenia</t>
  </si>
  <si>
    <t>Czy maszyna (urządzenie) jest eksploatowana pod ziemią? (TAK/NIE)</t>
  </si>
  <si>
    <t>Miejsce ubezpieczenia (adres)</t>
  </si>
  <si>
    <t>Tabela nr 6</t>
  </si>
  <si>
    <t>Rodzaj prowadzonej działalności (opisowo)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</si>
  <si>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</si>
  <si>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</si>
  <si>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</si>
  <si>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</si>
  <si>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</si>
  <si>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</si>
  <si>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</si>
  <si>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</si>
  <si>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</si>
  <si>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</si>
  <si>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</si>
  <si>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</si>
  <si>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</si>
  <si>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</si>
  <si>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</si>
  <si>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</si>
  <si>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</si>
  <si>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</si>
  <si>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</si>
  <si>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</si>
  <si>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rodzaj wartości (księgowa brutto - KB / odtworzeniowa - O)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</si>
  <si>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</si>
  <si>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INFORMACJA O MAJĄTKU TRWAŁYM</t>
  </si>
  <si>
    <t xml:space="preserve">Elementy mające wpływ na ocenę ryzyka </t>
  </si>
  <si>
    <t xml:space="preserve">Czy w konstrukcji budynków występuje płyta warstwowa? </t>
  </si>
  <si>
    <t>Czy od 1997 r. wystąpiło w jednostce ryzyko powodzi?</t>
  </si>
  <si>
    <t>Tabela nr 1 - Informacje ogólne do oceny ryzyka w Powiecie Żnińskim</t>
  </si>
  <si>
    <t>Tabela nr 2 - Wykaz budynków i budowli w Powiecie Żnińskim</t>
  </si>
  <si>
    <t>Tabela nr 3 - Wykaz sprzętu elektronicznego w Powiecie Żnińskim</t>
  </si>
  <si>
    <t>WYKAZ LOKALIZACJI, W KTÓRYCH PROWADZONA JEST DZIAŁALNOŚĆ ORAZ LOKALIZACJI, GDZIE ZNAJDUJE SIĘ MIENIE NALEŻĄCE DO JEDNOSTEK POWIATU ŻNIŃSKIEGO</t>
  </si>
  <si>
    <t>Starostwo Powiatowe</t>
  </si>
  <si>
    <t>Zespół Szkół Specjalnych w Żninie</t>
  </si>
  <si>
    <t>I Liceum Ogólnokształcące w Żninie</t>
  </si>
  <si>
    <t>Zespół Szkół Ekonomiczno - Handlowych im. Komisji Edukacji Narodowej w Żninie</t>
  </si>
  <si>
    <t>Zespół Szkół Niepublicznych w Janowcu Wielkopolskim</t>
  </si>
  <si>
    <t>Dom Pomocy Społecznej Tonowo</t>
  </si>
  <si>
    <t>Dom Pomocy Społecznej Barcin</t>
  </si>
  <si>
    <t>Dom Pomocy Społecznej Podobowice</t>
  </si>
  <si>
    <t>562-15-36-857</t>
  </si>
  <si>
    <t>092361433</t>
  </si>
  <si>
    <t>8411Z</t>
  </si>
  <si>
    <t>Kierowanie podstawowymi rodzajami działalności publicznej</t>
  </si>
  <si>
    <t>562-16-32-644</t>
  </si>
  <si>
    <t>092963669</t>
  </si>
  <si>
    <t>8560Z</t>
  </si>
  <si>
    <t>Działalność wspomagająca edukację</t>
  </si>
  <si>
    <t>562-10-27-222</t>
  </si>
  <si>
    <t>091274940</t>
  </si>
  <si>
    <t>562-10-91-562</t>
  </si>
  <si>
    <t>000228370</t>
  </si>
  <si>
    <t>8531B</t>
  </si>
  <si>
    <t>Edukacja</t>
  </si>
  <si>
    <t>562-10-17-933</t>
  </si>
  <si>
    <t>000190970</t>
  </si>
  <si>
    <t>562-10-40-234</t>
  </si>
  <si>
    <t>000237914</t>
  </si>
  <si>
    <t>562-18-03-198</t>
  </si>
  <si>
    <t>341314008</t>
  </si>
  <si>
    <t>562-12-87-928</t>
  </si>
  <si>
    <t>093067954</t>
  </si>
  <si>
    <t>Kształcenie młodzieży i dorosłych</t>
  </si>
  <si>
    <t>562-18-03-933</t>
  </si>
  <si>
    <t>341429696</t>
  </si>
  <si>
    <t>562-15-78-873</t>
  </si>
  <si>
    <t>092509367</t>
  </si>
  <si>
    <t>562-15-38-164</t>
  </si>
  <si>
    <t>092366502</t>
  </si>
  <si>
    <t>4211Z</t>
  </si>
  <si>
    <t>562-16-52-983</t>
  </si>
  <si>
    <t>093076670</t>
  </si>
  <si>
    <t>8810Z</t>
  </si>
  <si>
    <t>Placówka wsparcia dla osób chorych psychicznie i upośledzonych umysłowo</t>
  </si>
  <si>
    <t>562-13-11-822</t>
  </si>
  <si>
    <t>000294510</t>
  </si>
  <si>
    <t>8720Z</t>
  </si>
  <si>
    <t>562-15-98-344</t>
  </si>
  <si>
    <t>092524562</t>
  </si>
  <si>
    <t>562-13-09-908</t>
  </si>
  <si>
    <t>000298152</t>
  </si>
  <si>
    <t>562-15-68-343</t>
  </si>
  <si>
    <t>092510086</t>
  </si>
  <si>
    <t>562-15-79-022</t>
  </si>
  <si>
    <t>092517970</t>
  </si>
  <si>
    <t>8899Z</t>
  </si>
  <si>
    <t>Pozostała pomoc społeczna bez zakwaterowania, gdzie indziej niesklasyfikowana</t>
  </si>
  <si>
    <t>8412Z</t>
  </si>
  <si>
    <t>Kierowanie w zakresie działalności związanej z edukacją</t>
  </si>
  <si>
    <t>NIE</t>
  </si>
  <si>
    <t>_</t>
  </si>
  <si>
    <t xml:space="preserve">NIE </t>
  </si>
  <si>
    <t>1. Starostwo Powiatowe w Żninie</t>
  </si>
  <si>
    <t>Urząd</t>
  </si>
  <si>
    <t>budynek biurowy</t>
  </si>
  <si>
    <t>Budynek mieszkalny</t>
  </si>
  <si>
    <t>Budynek szkolny</t>
  </si>
  <si>
    <t>szkolny z częścią mieszkalną</t>
  </si>
  <si>
    <t>Budynek  warsztatowy</t>
  </si>
  <si>
    <t>warsztat</t>
  </si>
  <si>
    <t>TAK</t>
  </si>
  <si>
    <t>nadbudowa 1965r.</t>
  </si>
  <si>
    <t>1930r.</t>
  </si>
  <si>
    <t>1920r.</t>
  </si>
  <si>
    <t>-</t>
  </si>
  <si>
    <t>cegła pełna czerwona docieplana styropianem</t>
  </si>
  <si>
    <t>drewniany, żelbetonowy DZ-3</t>
  </si>
  <si>
    <t>stropodach żelbetonowy, pokrycie papą termozgrzewalną.</t>
  </si>
  <si>
    <t>cegła  pełna czerwona</t>
  </si>
  <si>
    <t>ceramiczny Ackerman</t>
  </si>
  <si>
    <t>kryty papą</t>
  </si>
  <si>
    <t>cegła pełna czerwona</t>
  </si>
  <si>
    <t>drewniane belkowe z podsufitką</t>
  </si>
  <si>
    <t>drewniany kryty papą</t>
  </si>
  <si>
    <t>dobry</t>
  </si>
  <si>
    <t>dostateczny</t>
  </si>
  <si>
    <t>bardzo dobry</t>
  </si>
  <si>
    <t>brak</t>
  </si>
  <si>
    <t xml:space="preserve">Zestaw komputerowy </t>
  </si>
  <si>
    <t>Środki trwałe niskocenne grupa 013</t>
  </si>
  <si>
    <t>mienie będące w posiadaniu (użytkowane) na podstawie umów najmu, dzierżawy, użytkowania, leasingu lub umów pokrewnych</t>
  </si>
  <si>
    <t>Zestaw komputerowy</t>
  </si>
  <si>
    <t xml:space="preserve">od Kujawsko - Pomorski Urząd Wojewódzki </t>
  </si>
  <si>
    <t>od PWPW</t>
  </si>
  <si>
    <t>Notebook</t>
  </si>
  <si>
    <t xml:space="preserve"> Starostwo Powiatowe w Żninie</t>
  </si>
  <si>
    <t xml:space="preserve">Kocioł wodny niskotemperaturowy  typ PS 010 </t>
  </si>
  <si>
    <t xml:space="preserve">Moc 105 KW, ciśnienie 0,3 Mpa </t>
  </si>
  <si>
    <t>VIESSMANN Werke Wallendorf</t>
  </si>
  <si>
    <t>1.  Starostwo Powiatowe w Żninie</t>
  </si>
  <si>
    <t xml:space="preserve">segment garażowy, ul. Potockiego 1a, 88-400 Żnin </t>
  </si>
  <si>
    <t>archiwum, ul. Szpitalna 32, 88-400 Żnin</t>
  </si>
  <si>
    <t>Budynek</t>
  </si>
  <si>
    <t>szkoła</t>
  </si>
  <si>
    <t>KB</t>
  </si>
  <si>
    <t>ul. Sienkiewicza 1a, 88-400 Żnin</t>
  </si>
  <si>
    <t>cegła pełna na zaprawie cementowo-wapiennej wykonane w technologii tradycyjnej</t>
  </si>
  <si>
    <t>strop nad piwnica typu Kleina, pozostałe stropy drewniane belkowe</t>
  </si>
  <si>
    <t>konstrukcja drewniana kryta papą, dach dwuspadowy</t>
  </si>
  <si>
    <t>nie dotyczy</t>
  </si>
  <si>
    <t>3. Zespół Szkół Specjalnych w Żninie</t>
  </si>
  <si>
    <t>4. I Liceum Ogólnokształcące w Żninie</t>
  </si>
  <si>
    <t>5. Zespół Szkół Ekonomiczno - Handlowych im. Komisji Edukacji Narodowej w Żninie</t>
  </si>
  <si>
    <t>7. Zespół Szkół Niepublicznych w Janowcu Wielkopolskim</t>
  </si>
  <si>
    <t>budynek szkolny</t>
  </si>
  <si>
    <t>sieć uzbrojenia energetycznego</t>
  </si>
  <si>
    <t>sieć wodno-kanalizacyjna</t>
  </si>
  <si>
    <t>chodniki</t>
  </si>
  <si>
    <t>Żnin, Mickiewicza 32</t>
  </si>
  <si>
    <t>stary budynek-cegła, nowy budynek -bloczek gazobeton</t>
  </si>
  <si>
    <t>Budynek szkoły z salą gimnastyczną</t>
  </si>
  <si>
    <t>szopo-garaż</t>
  </si>
  <si>
    <t>wiata przy szkole</t>
  </si>
  <si>
    <t>drogi i chodniki</t>
  </si>
  <si>
    <t>strop z płyt</t>
  </si>
  <si>
    <t>"Stara" szkoła - płyty i papa, wata szklana. "Nowa" szkoła - styropian i papa, wata szklana. Sala gimnastyczna - płyty i steropapa.</t>
  </si>
  <si>
    <t>w 2013 roku zakończono termomodernizację budynku. Cegla, dziurawka, pustak.</t>
  </si>
  <si>
    <t>płyty i steropapa</t>
  </si>
  <si>
    <t>nowy budynek - doobry, stary budynek - dostateczny</t>
  </si>
  <si>
    <t>dobra</t>
  </si>
  <si>
    <t>parter i dwa piętra</t>
  </si>
  <si>
    <t>tak "nowa" szkoła</t>
  </si>
  <si>
    <t>warsztaty szkolne +łącznik - parter, budynek administracyjny - parter + piętro</t>
  </si>
  <si>
    <t>nie</t>
  </si>
  <si>
    <t>Budynek szkolny z salą gimnastyczną</t>
  </si>
  <si>
    <t>tak</t>
  </si>
  <si>
    <t>Hala sportowa z łącznikiem</t>
  </si>
  <si>
    <t>Budynek astrobazy z wyposażeniem</t>
  </si>
  <si>
    <t>obserwatorium astronomiczne</t>
  </si>
  <si>
    <t>Żnin, ul Sienkiewicza 1</t>
  </si>
  <si>
    <t>cegła ceramiczna</t>
  </si>
  <si>
    <t>częściowo żebrowe typu Akerman, częściowo monolityczne</t>
  </si>
  <si>
    <t>bitumiczne z papy, stropodach z płyt prefabrykowanych</t>
  </si>
  <si>
    <t>Żnin, ul. Sienkiewicza 1</t>
  </si>
  <si>
    <t>cegła pełna i dziurawka</t>
  </si>
  <si>
    <t>betonowe</t>
  </si>
  <si>
    <t>konstrukcja drewniana, pokrycie bitumiczne z papy</t>
  </si>
  <si>
    <t>supereks</t>
  </si>
  <si>
    <t>kopuła z tworzywa sztucznego</t>
  </si>
  <si>
    <t xml:space="preserve">dobry </t>
  </si>
  <si>
    <t>częściowo</t>
  </si>
  <si>
    <t>zajęcia dydaktyczne oraz siedziba administracji</t>
  </si>
  <si>
    <t>zajęcia dydaktyczne oraz siedziba  biblioteki</t>
  </si>
  <si>
    <t>Boisko szkolne</t>
  </si>
  <si>
    <t>cegła pełna czerwona oraz gazobeton</t>
  </si>
  <si>
    <t>gęstożebrowe typu DZ3</t>
  </si>
  <si>
    <t>stropodach-płyty żelbetowe wentylowane, papa bitumiczna</t>
  </si>
  <si>
    <t>cegła pelna palona</t>
  </si>
  <si>
    <t>nad piwnicą strop typu kleina, nad parterem -strop konstrukcja drewniana</t>
  </si>
  <si>
    <t>dach-konstrukcja drewniana, pokrycie-dachówka ceramiczna</t>
  </si>
  <si>
    <t>gazobeton</t>
  </si>
  <si>
    <t>papa</t>
  </si>
  <si>
    <t>zły</t>
  </si>
  <si>
    <t>Budynek biurowy</t>
  </si>
  <si>
    <t>Żnin ul . Składowa 4</t>
  </si>
  <si>
    <t xml:space="preserve">cegła siporeks </t>
  </si>
  <si>
    <t>płyta żelbetonowa  "WARSZAWSKA'</t>
  </si>
  <si>
    <t>płyta żelbetonowa  'WARSZAWSKA'</t>
  </si>
  <si>
    <t>Pałac -budynek główny</t>
  </si>
  <si>
    <t>kostnica</t>
  </si>
  <si>
    <t>Budynek gospodarczy+stolarnia</t>
  </si>
  <si>
    <t>Garaze</t>
  </si>
  <si>
    <t>budynek agregatu</t>
  </si>
  <si>
    <t>Dzwig osobowy+dobudowa</t>
  </si>
  <si>
    <t>Wiata samochodowa</t>
  </si>
  <si>
    <t>Droga</t>
  </si>
  <si>
    <t>Studnia</t>
  </si>
  <si>
    <t>Ogrodzenie</t>
  </si>
  <si>
    <t>Sieć centralnego ogrzewania</t>
  </si>
  <si>
    <t>Sieć oświetleniowa</t>
  </si>
  <si>
    <t>Sieć wodociągowa</t>
  </si>
  <si>
    <t>Sieć kanalizacyjna+przyłącze kanalizacyjne</t>
  </si>
  <si>
    <t>Podobowice</t>
  </si>
  <si>
    <t>w 2013 r termomodernizacja budynku szkoły. "Stara" szkoła - płyty żelbetonowe, wew. Ściany z cegły dziurawki, nosne z płyt żelbetonowych. "Nowa" szkoła - cegła i pustak, nośne betonowe bloczki. Sala gimnastyczna - cegła i pustak</t>
  </si>
  <si>
    <t>14. Dom Pomocy Społecznej Tonowo</t>
  </si>
  <si>
    <t>15. Dom Pomocy Społecznej Barcin</t>
  </si>
  <si>
    <t>16. Dom Pomocy Społecznej Podobowice</t>
  </si>
  <si>
    <t>ul. Browarowa 14, 88-400 Żnin</t>
  </si>
  <si>
    <t>ul. Sienkieiwcza 1, 88-400 Żnin (umowa użyczenia z I LO w Żninie)</t>
  </si>
  <si>
    <t>gaśnice, hydranty, alarm, kraty w oknach, monitoring wizyjny</t>
  </si>
  <si>
    <t>Budynek A</t>
  </si>
  <si>
    <t>Sala gimnastyczna</t>
  </si>
  <si>
    <t>sala gimnastyczna, biblioteka, pomieszczenia dydaktyczne</t>
  </si>
  <si>
    <t>boksy na opał</t>
  </si>
  <si>
    <t>Garaż metalowy (obok altanki)</t>
  </si>
  <si>
    <t>Sieć wodno-kanalizacyjna</t>
  </si>
  <si>
    <t>zaplecze techniczne</t>
  </si>
  <si>
    <t>dydaktyczno-administarcyjny</t>
  </si>
  <si>
    <t>dydaktyczny, aula</t>
  </si>
  <si>
    <t>1903 (rozbudowa 1973)</t>
  </si>
  <si>
    <t>Janowiec Wielkopolski, ul. 3 Maja 30</t>
  </si>
  <si>
    <t>cegła, pustaki</t>
  </si>
  <si>
    <t>suporeks</t>
  </si>
  <si>
    <t>blacha czarna</t>
  </si>
  <si>
    <t>drewniane, betonowe</t>
  </si>
  <si>
    <t>korytka betonowe</t>
  </si>
  <si>
    <t>stropodach pokryty papą</t>
  </si>
  <si>
    <t>konstrukcja drewniana, blacha trapezowa</t>
  </si>
  <si>
    <t>konstrukcja żelbetonowa, płyty panwi</t>
  </si>
  <si>
    <t>pokryty papą</t>
  </si>
  <si>
    <t>eternit</t>
  </si>
  <si>
    <t>blacha</t>
  </si>
  <si>
    <t>pokrycie do remontu</t>
  </si>
  <si>
    <t>częsciowo</t>
  </si>
  <si>
    <t>2. Zespół Szkół Niepublicznych w Janowcu Wielkopolskim</t>
  </si>
  <si>
    <t xml:space="preserve">Kocioł wodny </t>
  </si>
  <si>
    <t>170 kW</t>
  </si>
  <si>
    <t>171 kW</t>
  </si>
  <si>
    <t xml:space="preserve">VIESSMANN </t>
  </si>
  <si>
    <t>Podgórzyn 62a, 88-400 Znin</t>
  </si>
  <si>
    <t>Skórki 6, 88-420 Rogowo</t>
  </si>
  <si>
    <t>Budynek magazynowo-sprzętowy z wiatami</t>
  </si>
  <si>
    <t>Budynek administracyjny</t>
  </si>
  <si>
    <t>Budynek socjalny</t>
  </si>
  <si>
    <t>Budynek warsztatowo-garażowy</t>
  </si>
  <si>
    <t>Wiata z elementów prefabrykowanych</t>
  </si>
  <si>
    <t>Zbiornik do solanki</t>
  </si>
  <si>
    <t>Myjnia z rampą i osadnikiem</t>
  </si>
  <si>
    <t>Wiata na rowery</t>
  </si>
  <si>
    <t>Wiata na sprzęt ogrodzona siatką</t>
  </si>
  <si>
    <t>Wiata stalowa</t>
  </si>
  <si>
    <t>Instalacja wodno-kanalizacyjna</t>
  </si>
  <si>
    <t>Drogi wewnętrzne</t>
  </si>
  <si>
    <t>Plac przerobowy</t>
  </si>
  <si>
    <t>Sieć elektroenergetyczna</t>
  </si>
  <si>
    <t>Parkan z siatki</t>
  </si>
  <si>
    <t>Zasieki na złom</t>
  </si>
  <si>
    <t>pomieszczenia magazynowe, garaże, warsztat</t>
  </si>
  <si>
    <t>budynek administracyjno-socjalny z kotłownią</t>
  </si>
  <si>
    <t>funkcja magazynowa (piwnica) funkcja biurowa (parter)</t>
  </si>
  <si>
    <t>warsztat, pomieszczenia magazynowe, malarnia znaków, garaż, kotłownia</t>
  </si>
  <si>
    <t>budynek przestał pełnić swoją funkcję i nie ma określonej nowej funkcji</t>
  </si>
  <si>
    <t>pomieszczenia magazynowe, garaże</t>
  </si>
  <si>
    <t>zbiornik do solanki</t>
  </si>
  <si>
    <t>rampa załadunkowa i wyładunkowa, stanowiska przeglądów i drobnych napraw pojazdów, pounkt mycia pojazdów</t>
  </si>
  <si>
    <t>parking dla pojazdów jednośladowych</t>
  </si>
  <si>
    <t>wiata magazynowa</t>
  </si>
  <si>
    <t>instalacja wodno-kanalizacyjna</t>
  </si>
  <si>
    <t>drogi wewnętrzne</t>
  </si>
  <si>
    <t>plac przerobowy</t>
  </si>
  <si>
    <t>sieć elektroenergetyczna</t>
  </si>
  <si>
    <t>parkan z siatki</t>
  </si>
  <si>
    <t>zasieki na złom</t>
  </si>
  <si>
    <t>Skórki</t>
  </si>
  <si>
    <t>Podgórzyn</t>
  </si>
  <si>
    <t>nadziemia murowane z cegły, zewnętrzne gr. 25 i 38 cm</t>
  </si>
  <si>
    <t>ściany piwnic murowane z cegły, zewnętrzne gr. 38 cm, wewnętrzne gr. 25 cm, ściany parteru gr. 25 cm konstrukcji drewnianej obłożone matami trzcinowymi</t>
  </si>
  <si>
    <t>ściany  murowane z cegły, zewnętrzne gr. 38 cm, wewnętrzne gr. 25 cm</t>
  </si>
  <si>
    <t>ściany  murowane z cegły gr. 38 cm</t>
  </si>
  <si>
    <t>z dyli begtonowych osadzonych między słupamik</t>
  </si>
  <si>
    <t>żelbet</t>
  </si>
  <si>
    <t>cegła i beton</t>
  </si>
  <si>
    <t>brak danych</t>
  </si>
  <si>
    <t xml:space="preserve">budynek - żelbetonowe płatwie i drewniane łaty             </t>
  </si>
  <si>
    <t>płyty korytkowe, częsciowo wylewane, dwuspadowy</t>
  </si>
  <si>
    <t>strop piwnic z prefabrykowanych płyt żelbetowych, stropodach konstrukcji drewnianej jednospadkowy</t>
  </si>
  <si>
    <t>płyty zelbetowe</t>
  </si>
  <si>
    <t>stropodach ceramiczny "Kleina"</t>
  </si>
  <si>
    <t>z płyt korytkowych betonowych</t>
  </si>
  <si>
    <t>budynek - płyta falista eternitowa                                        wiata - stropodach z płyt fałdowych</t>
  </si>
  <si>
    <t>ocieplenie, szlachta, papa</t>
  </si>
  <si>
    <t>blacha stalowa ocynkowana, fałdowa, ułożona na łatach drewnianych</t>
  </si>
  <si>
    <t>eternitowe płyty faliste ułożone na łatach drfewnianych</t>
  </si>
  <si>
    <t>budynek - 1978, wiata - 1984</t>
  </si>
  <si>
    <t>budynek warsztatowy 1974, garaże 1989</t>
  </si>
  <si>
    <t>BRAK DANYCH</t>
  </si>
  <si>
    <t>NIE DOTYCZY</t>
  </si>
  <si>
    <t>BUDYNEK SZKOŁY</t>
  </si>
  <si>
    <t>NAUKA</t>
  </si>
  <si>
    <t>BUDYNEK GOSPODARCZY</t>
  </si>
  <si>
    <t>WARSZTAT, GARAŻ</t>
  </si>
  <si>
    <t>BOISKO SPORTOWE</t>
  </si>
  <si>
    <t>88-410 GĄSAWA UL. ŻNIŃSKA 6</t>
  </si>
  <si>
    <t>88-410 GASAWA UL. ŻNINSKA6</t>
  </si>
  <si>
    <t>BLOCZEK BETONOWY, CEGŁA</t>
  </si>
  <si>
    <t>ŻELBETOWE</t>
  </si>
  <si>
    <t>BETON + PAPA</t>
  </si>
  <si>
    <t>PUSTAK+CEGŁA</t>
  </si>
  <si>
    <t>BETON</t>
  </si>
  <si>
    <t>BETON+PAPA</t>
  </si>
  <si>
    <t>PŁYTA BETONOWA</t>
  </si>
  <si>
    <t>PARTER</t>
  </si>
  <si>
    <t>19KW</t>
  </si>
  <si>
    <t>20KW</t>
  </si>
  <si>
    <t>25KW</t>
  </si>
  <si>
    <t xml:space="preserve"> ul. 3 Maja 30, 88-430 Janowiec Wielkoolski</t>
  </si>
  <si>
    <t>ul. 3 Maja 30, 88-430 Janowiec Wielkoolski</t>
  </si>
  <si>
    <t xml:space="preserve"> </t>
  </si>
  <si>
    <t xml:space="preserve">O </t>
  </si>
  <si>
    <t>7. Zespół Szkół Niepublicznych Janowiec Wielkopolski</t>
  </si>
  <si>
    <t>szatnia</t>
  </si>
  <si>
    <t>kształcenie</t>
  </si>
  <si>
    <t>ul. Poznańska 10, 89-201 Łabiszyn</t>
  </si>
  <si>
    <t>cegła</t>
  </si>
  <si>
    <t>drewniane</t>
  </si>
  <si>
    <t>blachodachówka</t>
  </si>
  <si>
    <t>b.dobry</t>
  </si>
  <si>
    <t>kocioł gazowy</t>
  </si>
  <si>
    <t>05178446-00-4114-1572</t>
  </si>
  <si>
    <t>85KW</t>
  </si>
  <si>
    <t>Buderus</t>
  </si>
  <si>
    <t>ul. Poznańska 10, Łabiszyn</t>
  </si>
  <si>
    <t>ul. Szpitalna 32 88-400 Żnin</t>
  </si>
  <si>
    <t>Budynek gospodarczy nr 1</t>
  </si>
  <si>
    <t>Budynek gospodarczy - warsztat</t>
  </si>
  <si>
    <t>Budynek gospodarczy - magazyn</t>
  </si>
  <si>
    <t>Piwnica</t>
  </si>
  <si>
    <t>mieszkalna</t>
  </si>
  <si>
    <t>usługowa</t>
  </si>
  <si>
    <t>Budynek gospodarczy</t>
  </si>
  <si>
    <t>Barcin, ul. Polna 30</t>
  </si>
  <si>
    <t>cegła ceramiczna pełna, gazobeton</t>
  </si>
  <si>
    <t>mieszane z gazobetonu i cegły</t>
  </si>
  <si>
    <t>żelbetowe</t>
  </si>
  <si>
    <t>w konstrukcji metalowej kryty blacha falistą</t>
  </si>
  <si>
    <t>stropodach żelbetowy, kryty papa</t>
  </si>
  <si>
    <t xml:space="preserve">DWOREK </t>
  </si>
  <si>
    <t>BUDYNEK MIESZKALNO-ŁÓŻKOWY</t>
  </si>
  <si>
    <t>BUDYNEK AGREGATU</t>
  </si>
  <si>
    <t>DOM DWURODZINNY</t>
  </si>
  <si>
    <t xml:space="preserve">Cegła ceramiczna </t>
  </si>
  <si>
    <t xml:space="preserve">Płyty na belkach </t>
  </si>
  <si>
    <t>Konstrukcja drewniana, blacha</t>
  </si>
  <si>
    <t>Pustak ceramiczny</t>
  </si>
  <si>
    <t>Strop pełny</t>
  </si>
  <si>
    <t>konstrukcja stalowa blachodachówka</t>
  </si>
  <si>
    <t>Żelbetonowy</t>
  </si>
  <si>
    <t xml:space="preserve">nie </t>
  </si>
  <si>
    <r>
      <t xml:space="preserve">Wykaz sprzętu elektronicznego </t>
    </r>
    <r>
      <rPr>
        <b/>
        <i/>
        <u/>
        <sz val="9"/>
        <rFont val="Arial"/>
        <family val="2"/>
        <charset val="238"/>
      </rPr>
      <t>stacjonarnego</t>
    </r>
  </si>
  <si>
    <t>Zespół Szkół Niepublicznych w Gąsawie</t>
  </si>
  <si>
    <t>O</t>
  </si>
  <si>
    <t>Zespół Szkół Niepublicznych w Piechcinie</t>
  </si>
  <si>
    <t>562-18-05-671</t>
  </si>
  <si>
    <t>341325229</t>
  </si>
  <si>
    <t>3. Wykaz monitoringu wizyjnego - system kamer itp.</t>
  </si>
  <si>
    <t>Budynek szkoły z sala gimnastyczną</t>
  </si>
  <si>
    <t>działalność oświatowa</t>
  </si>
  <si>
    <t>Piechcin ul. Radłowska 10</t>
  </si>
  <si>
    <t>żel-beton</t>
  </si>
  <si>
    <t>dobre</t>
  </si>
  <si>
    <t>bardzo dobre</t>
  </si>
  <si>
    <t xml:space="preserve">Ogrodzenie </t>
  </si>
  <si>
    <t>230 mb</t>
  </si>
  <si>
    <t>Sieć kanalizacyjna</t>
  </si>
  <si>
    <t>289,5 mb</t>
  </si>
  <si>
    <t xml:space="preserve">Boisko </t>
  </si>
  <si>
    <t>600 m kw</t>
  </si>
  <si>
    <t>Chodnik</t>
  </si>
  <si>
    <t>63 mb</t>
  </si>
  <si>
    <t xml:space="preserve">Droga </t>
  </si>
  <si>
    <t>52 mb</t>
  </si>
  <si>
    <t>Oświetlenie</t>
  </si>
  <si>
    <t>90 mb</t>
  </si>
  <si>
    <t>chodnik</t>
  </si>
  <si>
    <t>90 m kw</t>
  </si>
  <si>
    <t>parking</t>
  </si>
  <si>
    <t>306 m kw</t>
  </si>
  <si>
    <t>kotłownia</t>
  </si>
  <si>
    <t>37 m kw</t>
  </si>
  <si>
    <t>9.  Zespół Szkół Niepublicznych w Piechcinie</t>
  </si>
  <si>
    <t>10.  Zespół Szkół Niepublicznych w Gąsawie</t>
  </si>
  <si>
    <t>10. Zespół Szkół Niepublicznych w Gąsawie</t>
  </si>
  <si>
    <t>9. Zespół Szkół Niepublicznych w Piechcinie</t>
  </si>
  <si>
    <t>13. Środowiskowy Dom Samopomocy - nie wykazano</t>
  </si>
  <si>
    <t>3. Wykaz monitoringu, kamer</t>
  </si>
  <si>
    <t>12. Zarząd Dróg Powiatowych w Żninie</t>
  </si>
  <si>
    <t>Tonowo 52</t>
  </si>
  <si>
    <t>w tym mienie będące w posiadaniu (użytkowane) na podstawie umów najmu, dzierżawy, użytkowania, leasingu lub umów pokrewnych</t>
  </si>
  <si>
    <t>UWAGA: tabela dotyczy budynków/lokali nie będących własnością jednostki, a jednocześnie nie jest wymagane (np. w odrębnych umowach najmu itp.) ich ubezpieczanie od ognia i innych zdarzeń losowych</t>
  </si>
  <si>
    <t>w tym środki obrotowe</t>
  </si>
  <si>
    <t>88-400 Żnin,
 ul. Potockiego 1</t>
  </si>
  <si>
    <t>Janowiec Wlkp. 
ul. Strzelecka 8</t>
  </si>
  <si>
    <t>1 gaśnica</t>
  </si>
  <si>
    <t>informjacja o przeprowadzonych remontach</t>
  </si>
  <si>
    <t xml:space="preserve">wykonanie robót budowlanych polegających na: rozbiórce podłogi w hali sportowej, wykonanie wewnętrznej instalacji grzewczej, wykoanie posadzki sportowej - lipiec-październik 2017 (koszt wykonanego remontu 384.790,10 zł </t>
  </si>
  <si>
    <t>ul.Śniadeckich 22
 88-400 żnin</t>
  </si>
  <si>
    <t>ul.Śniadeckich 18 
88-400 żnin</t>
  </si>
  <si>
    <t>ul.Śniadeckich 18 
88-400 Żnin</t>
  </si>
  <si>
    <t xml:space="preserve"> gaśnice 3 szt- 6kg, drzwi wejściowe z 1 zamkiem (lob)</t>
  </si>
  <si>
    <t>Ogólnodostepne boisko wielofunkcyjne z urządzeniami do street workout</t>
  </si>
  <si>
    <t>ul. Browarowa 14 
88-400 Żnin</t>
  </si>
  <si>
    <t>ul. Browarowa 14
 88-400 Żnin</t>
  </si>
  <si>
    <t>Budynek B</t>
  </si>
  <si>
    <t>Wiata metalowa (narzędziowa)</t>
  </si>
  <si>
    <t>garaż na autobus</t>
  </si>
  <si>
    <t>garaż samochodowy</t>
  </si>
  <si>
    <t xml:space="preserve"> 6 gaśnic, zamki patentowe, 3 drzwi aluminiowe monitoring </t>
  </si>
  <si>
    <t xml:space="preserve"> 3 gaśnice, zamki patentow, drzwi drewniane, alumin.monitoring </t>
  </si>
  <si>
    <t xml:space="preserve"> 5 gaśnic,2 hydranty, 3 drzwi drewniane monitoring </t>
  </si>
  <si>
    <t xml:space="preserve"> kłódka  metalowa 2 szt. </t>
  </si>
  <si>
    <t xml:space="preserve"> kłódka metalowa 2 szt. </t>
  </si>
  <si>
    <t xml:space="preserve"> kłódka metalowa </t>
  </si>
  <si>
    <t xml:space="preserve">boisko szkole </t>
  </si>
  <si>
    <t>remont dachu 2009r.- 230 000,00 zł</t>
  </si>
  <si>
    <t xml:space="preserve">Samorządowa Jednostka Budżetowa </t>
  </si>
  <si>
    <t>gaśnice, alarm, ochrona fizyczna doraźna, kraty w oknach, kłódka, zamek wewnętrzny</t>
  </si>
  <si>
    <t>gaśnice, alarm, ochrona fizyczna doraźna, kraty na oknach lub rolety antywłamaniowe, dwa zamki w drzwiach</t>
  </si>
  <si>
    <t>budynek - płyty betonowe osadzone w słupach wiata - murowane gr. 12 cm i otynkowane</t>
  </si>
  <si>
    <t>Opieka społeczna</t>
  </si>
  <si>
    <t>modernizacja instalacji c.o.- 17 847,00 zł</t>
  </si>
  <si>
    <t>Pomoc społeczna</t>
  </si>
  <si>
    <t>4 drzwi metalowe,kłódki</t>
  </si>
  <si>
    <t>4 drzwi-metalowe,kłódki</t>
  </si>
  <si>
    <t>1 drzwi metalowe,kłódki</t>
  </si>
  <si>
    <t>nadz. 3, podz. 1</t>
  </si>
  <si>
    <t>lokal nr 2 oddany w trwały zarząd na rzecz Powiatowego Centrum Pomocy Rodzinie w Żninie z przeznaczeniem na realizację zadań statutowych</t>
  </si>
  <si>
    <t>ul. Szpitalna 32
88-400 Żnin</t>
  </si>
  <si>
    <t xml:space="preserve">RAZEM </t>
  </si>
  <si>
    <t>zabezpieczenia alarmowe, instalacja p.poż., gaśnice, koce gaśnicze, hydrant, kraty na oknach na parterze w pomieszczeniach sekretariatu i gabinecie wicedyrektora</t>
  </si>
  <si>
    <t>17. Poradnia Psychologiczno-Pedagogiczna - nie wykazano</t>
  </si>
  <si>
    <t>Działalność oświatowa</t>
  </si>
  <si>
    <t>gaśnice 9 szt,hydranty 4 szt. Kraty na drzwiach, szyby antywłamaniowe- biuro księgowe -parter, oraz archiwum -piętro,dwoje drzwi na 2 zamki , urzadzenie alarmowe zabezpieczające pracownię komputerową</t>
  </si>
  <si>
    <t>Laptop HP</t>
  </si>
  <si>
    <t>Pomoc społeczna z zakwaterowaniem dla osób w podeszłym wieku i osób niepełnosprawnych</t>
  </si>
  <si>
    <t>drzwi plastikowe na zamek patentowy 1 szt.</t>
  </si>
  <si>
    <t>gaśnica proszkowa 1 szt. drzwi drewniane, zamek patentowy</t>
  </si>
  <si>
    <t>nie dotycz</t>
  </si>
  <si>
    <t>UNIA GROUP</t>
  </si>
  <si>
    <t>ASBER</t>
  </si>
  <si>
    <t>POMAROL</t>
  </si>
  <si>
    <t>STALGAST</t>
  </si>
  <si>
    <t>8413Z</t>
  </si>
  <si>
    <t>Wykonywanie obowiązków zarządcy dróg powiatowych na terenie Powiatu Żnińskiego  w rozumieniu ustawy o drogach publicznych</t>
  </si>
  <si>
    <t xml:space="preserve">Suma ubezpieczenia 
</t>
  </si>
  <si>
    <t>niszczarka Fellowes</t>
  </si>
  <si>
    <t>Niszczarka Fellowes 70s (6 szt.)</t>
  </si>
  <si>
    <t>Skaner Epson WorkForce DS-6500</t>
  </si>
  <si>
    <t>Dysk twardy zewnętrzny Seagate Expansio Portable 2TB</t>
  </si>
  <si>
    <t>Dysk twardy zewnętrzny Seagate Backup Plus Portable 4TB</t>
  </si>
  <si>
    <t>Laptop Dell Vostro 3568 (8 szt.)</t>
  </si>
  <si>
    <t xml:space="preserve">Laptop Dell Vostro 3578 </t>
  </si>
  <si>
    <t>Laptop Dell XPS 9570-7131</t>
  </si>
  <si>
    <t>Tablet Samsung T580 A10.1</t>
  </si>
  <si>
    <t>Drukarka przenośna HP OfficeJet 252 Mobile AiO</t>
  </si>
  <si>
    <t>Drukarka</t>
  </si>
  <si>
    <t>Urządzenie wielofunkcyjne OKI MC853dn 4 szt. x 7687,50</t>
  </si>
  <si>
    <t xml:space="preserve">Ekran elektryczny 1EVE11 Avtek Video  4 szt. x  1888,05 </t>
  </si>
  <si>
    <t>Projektor BENQ TH671ST 4 szt. x 4600,20</t>
  </si>
  <si>
    <t>Szafa chłodnicza STALGAST</t>
  </si>
  <si>
    <t>Robot kuchenny BOSH MUM</t>
  </si>
  <si>
    <t>Manta Telewizor 50</t>
  </si>
  <si>
    <t>Waga kuchenna</t>
  </si>
  <si>
    <t xml:space="preserve">Ogólnodostępne boisko wielofunkcyjne wraz z siłownią zewnętrzną </t>
  </si>
  <si>
    <t>Chodnik z kostki polbrukowej z krawężnikiem przy boisku wielofunkcyjnym</t>
  </si>
  <si>
    <t>kostka polbrukowa</t>
  </si>
  <si>
    <t xml:space="preserve">1963- szkoła
1934 - sala gimnast.         </t>
  </si>
  <si>
    <t>Drukarka 3D</t>
  </si>
  <si>
    <t>Notebook Dell Vostro - 7 szt.</t>
  </si>
  <si>
    <t>Niszczarka Fellows Lunar A3 75 CS</t>
  </si>
  <si>
    <t>Notebooki Dell Vostro 3568 3 szt. x 2.195,55</t>
  </si>
  <si>
    <t>Budynek warsztatów szkolnych</t>
  </si>
  <si>
    <t>dmuchawa odkurzacz ogrodowy</t>
  </si>
  <si>
    <t>Notebook DELL Vostro 3568 15.6" i3-70200 RAM 4GB/1TB</t>
  </si>
  <si>
    <t>styropian , papa termozgrzewalna</t>
  </si>
  <si>
    <t>System kolejkowy</t>
  </si>
  <si>
    <t>Szafa chłodnicza</t>
  </si>
  <si>
    <t xml:space="preserve">Urzaądzenie wielofunkcyjne </t>
  </si>
  <si>
    <t>drzwi wejściowe antywłamaniowe,</t>
  </si>
  <si>
    <t>zamontowany system alarmowy,</t>
  </si>
  <si>
    <t>wewnętrzne rolety na oknach w gabinetach:</t>
  </si>
  <si>
    <t>okratowane okna w archiwum placówki.</t>
  </si>
  <si>
    <t xml:space="preserve">Komputer NTT Office </t>
  </si>
  <si>
    <t>Tablet HUAWEI MediaPad T3 10</t>
  </si>
  <si>
    <t>wartość początkowa po amortyzacji</t>
  </si>
  <si>
    <t>budynek magazynowo -garażowy</t>
  </si>
  <si>
    <t xml:space="preserve">NAMIOTY </t>
  </si>
  <si>
    <t>budynek biurowy wraz z windą zewnętrzną</t>
  </si>
  <si>
    <t>TAK widna zewnętrzna</t>
  </si>
  <si>
    <t>Centrala IPU -14.105.WM</t>
  </si>
  <si>
    <t xml:space="preserve">ALINCO odbiornik radiowy </t>
  </si>
  <si>
    <t>NEVADA zasilacz stabilizowany</t>
  </si>
  <si>
    <t>Antena bazowa KAD-150 GRAUTA</t>
  </si>
  <si>
    <t>Antena GA.KAD-Max VHF NILS-GRAUTA</t>
  </si>
  <si>
    <t xml:space="preserve">Kabel Aricell koncentryczny </t>
  </si>
  <si>
    <t xml:space="preserve">Odgromnik gazowy USPKO </t>
  </si>
  <si>
    <t>Skaner VC9Y148675</t>
  </si>
  <si>
    <t>Komputer PC1BLSFV</t>
  </si>
  <si>
    <t>Monitor CNC9412YJH</t>
  </si>
  <si>
    <t>Drukarka AK97001296</t>
  </si>
  <si>
    <t>Czytnik kart inteligentnych KJ-14872147-1931-000565</t>
  </si>
  <si>
    <t>Czytnik kodu 2D Y-43-21070</t>
  </si>
  <si>
    <t>Komputer PC1BLP06 7000077-1195</t>
  </si>
  <si>
    <t>Monitor CNC9423TXY</t>
  </si>
  <si>
    <t>Drukarka AK97001294</t>
  </si>
  <si>
    <t>Czytnik kart inteligentnych KJ-15465329-1908-000055</t>
  </si>
  <si>
    <t>Czytnik kodu 2D Z-26-01514</t>
  </si>
  <si>
    <t>Komputer PC1BLSG1</t>
  </si>
  <si>
    <t>Monitor CNC9423T7J</t>
  </si>
  <si>
    <t>Drukarka AK97001305</t>
  </si>
  <si>
    <t>Czytnik kart inteligentnych KJ-14872147-1931-000607</t>
  </si>
  <si>
    <t>Skaner do archiwizacji A09773229B580631</t>
  </si>
  <si>
    <t>Czytnik kodu 2D Z-24-27506</t>
  </si>
  <si>
    <t>Komputer PC1BLRX3</t>
  </si>
  <si>
    <t>Monitor CNC9423T1R</t>
  </si>
  <si>
    <t>Drukarka AK96036904</t>
  </si>
  <si>
    <t>Czytnik kart inteligentnych KJ-15465329-1908-000057</t>
  </si>
  <si>
    <t>Skaner VC9Y149116</t>
  </si>
  <si>
    <t>Komputer PC1BLR2G</t>
  </si>
  <si>
    <t>Monitor CNC9423VST</t>
  </si>
  <si>
    <t>Drukarka AK960325534</t>
  </si>
  <si>
    <t xml:space="preserve">Czytnik kart inteligentnych </t>
  </si>
  <si>
    <t>Czytnik kodu 2D Z-23-16232</t>
  </si>
  <si>
    <t>Komputer PC1BLSFT</t>
  </si>
  <si>
    <t>Monitor CNC9423VSY</t>
  </si>
  <si>
    <t>Drukarka AK97001309</t>
  </si>
  <si>
    <t>Czytnik kart inteligentnych KJ-15465329-1908-000100</t>
  </si>
  <si>
    <t>Skaner do archiwizacji CN1138RPQ2600025</t>
  </si>
  <si>
    <t>Czytnik kodu 2D Z-23-16291</t>
  </si>
  <si>
    <t>Komputer PC1BLPS2</t>
  </si>
  <si>
    <t>Monitor CNC9412YJF</t>
  </si>
  <si>
    <t>Drukarka AK97001312</t>
  </si>
  <si>
    <t>Czytnik kart inteligentnych KJ-15465329-1908-000070</t>
  </si>
  <si>
    <t>Czytnik kodu 2D</t>
  </si>
  <si>
    <t>Komputer PC1BLQFT</t>
  </si>
  <si>
    <t>Monitor CNC9412Y85</t>
  </si>
  <si>
    <t>Drukarka AK96032531</t>
  </si>
  <si>
    <t>Czytnik kart inteligentnych KJ-15465329-1908-000112</t>
  </si>
  <si>
    <t>Laptop DELL 5SSD16</t>
  </si>
  <si>
    <t>Tablet Samsung Galaxy</t>
  </si>
  <si>
    <t xml:space="preserve">Laptop DELL Vostro 3580 </t>
  </si>
  <si>
    <t>Dysk przenośny WD</t>
  </si>
  <si>
    <t>Urzadzenie wielofunkcyjne Brother (4 szt.)</t>
  </si>
  <si>
    <t>8560Z, 8531B, 8541A, 8559B</t>
  </si>
  <si>
    <t>bardzo dobra</t>
  </si>
  <si>
    <t xml:space="preserve">Komputer DELL </t>
  </si>
  <si>
    <t xml:space="preserve">droga wewnetrzna </t>
  </si>
  <si>
    <t xml:space="preserve">ogólnodostępne boisko wielofunkcyjne </t>
  </si>
  <si>
    <t>Monitor interaktywny 75''</t>
  </si>
  <si>
    <t>Monitor interaktywny 65''</t>
  </si>
  <si>
    <t>Komputer Dell</t>
  </si>
  <si>
    <t>System monitoringu wizyjnego</t>
  </si>
  <si>
    <t>Zestaw komputerowy do pracowni matematycznej LENOVO M720t + T24i 61CEMAT2EU</t>
  </si>
  <si>
    <t>Projektor multimediany ViewSonic PX700HD</t>
  </si>
  <si>
    <t>Wizualizer cyfrowy Aver F-17-8M</t>
  </si>
  <si>
    <t>Projektor VORDON HDX-1200 Sapphire</t>
  </si>
  <si>
    <t>Komputer przenośny dla ucznia z oprogramowaniem LENOVO V130-14KB - szt. 15</t>
  </si>
  <si>
    <t>Komputer przenośny dla nauczyciela z oprogramowaniem LENOWO V130-15IKB</t>
  </si>
  <si>
    <t>Sieciowe urządzenie wielofunkcyjne BROTHER MFC-T910DWAP1</t>
  </si>
  <si>
    <t>Drukarka BROTHER HL-L6400DWYJ1</t>
  </si>
  <si>
    <t>Interaktywne urządzenie przenośne Lenovo - TAB M10 ZA490018PL - szt. 15.</t>
  </si>
  <si>
    <t>Niszczarka REXEL Auto - 130x</t>
  </si>
  <si>
    <t>Monitor LED "27" Samsung</t>
  </si>
  <si>
    <t>Komputer Komputronik Pro 510</t>
  </si>
  <si>
    <t xml:space="preserve">Projektor OPTOMA DH 144x </t>
  </si>
  <si>
    <t>Wizualizer OPTOMA</t>
  </si>
  <si>
    <t>Rejestrator Hikvision DS.-7232 HqHi-K2-32</t>
  </si>
  <si>
    <t>6. Zespół Szkół Technicznych w Żninie</t>
  </si>
  <si>
    <t>Zespół Szkół Technicznych w Żninie</t>
  </si>
  <si>
    <t>gaśnice (12 sztuk), hydrant (1 sztuka)</t>
  </si>
  <si>
    <t>konstukcja dobry, pokrycie dostateczny</t>
  </si>
  <si>
    <t>kuchnia AMICA</t>
  </si>
  <si>
    <t>Drukarka HP LJ 2015D1</t>
  </si>
  <si>
    <t>Monitor LCD Asus</t>
  </si>
  <si>
    <t>Komputer stacjonarny HP Compaq 8300 i5 10 sztuk</t>
  </si>
  <si>
    <t>tokarka do metalu</t>
  </si>
  <si>
    <t>frezarka łożowa</t>
  </si>
  <si>
    <t xml:space="preserve">Projektor EPSON </t>
  </si>
  <si>
    <t>Ekran Buenoscreen 260x195</t>
  </si>
  <si>
    <t xml:space="preserve"> Zespół Szkół Technicznych w Żninie*</t>
  </si>
  <si>
    <t>Zespół Szkół Branżowych i Ogólnokształcących w Łabiszynie</t>
  </si>
  <si>
    <t>8. Zespół Szkół Branżowych i Ogólnokształcących w Łabiszynie</t>
  </si>
  <si>
    <t>8560Z, 8532B, 8531B</t>
  </si>
  <si>
    <t>DELL Server R640 Xeon 4110</t>
  </si>
  <si>
    <t>URZĄDZENIE BROTHER MFC-L6900DW 2x3099,00+1x3321,00</t>
  </si>
  <si>
    <t>SKANER BROTHER ADS-2800W</t>
  </si>
  <si>
    <t>System alarmowy i rozbudowa monitoringu</t>
  </si>
  <si>
    <t>Łódź</t>
  </si>
  <si>
    <t>BUDYNEK GOSPODARCZY-STAJNIA, CHLEWNIA</t>
  </si>
  <si>
    <t>Pustak</t>
  </si>
  <si>
    <t>Blacha</t>
  </si>
  <si>
    <t>151.659,00 modernzacja</t>
  </si>
  <si>
    <t>bdb</t>
  </si>
  <si>
    <t>Zmywarka</t>
  </si>
  <si>
    <t>Komputer DesktopASUS</t>
  </si>
  <si>
    <t>Drukarka hp laser jet M428dw</t>
  </si>
  <si>
    <t>Urządzenie wielofunkcyjne HP Color</t>
  </si>
  <si>
    <t>Notebbok Lenovo 330-15</t>
  </si>
  <si>
    <t>Notebook Sdell Vostro</t>
  </si>
  <si>
    <t xml:space="preserve">monitoring wewnątrz i na zewnątrz budynku,  </t>
  </si>
  <si>
    <t>w tym:</t>
  </si>
  <si>
    <t>1 kamera na zewnątrz budynku,</t>
  </si>
  <si>
    <t>2 kamery (hol,korytarz);</t>
  </si>
  <si>
    <t>3. Zarząd Dróg Powiatowych w Żninie</t>
  </si>
  <si>
    <t>Komputer NTT Office W 310G+monitor</t>
  </si>
  <si>
    <t>Monitoring wizyjny wewnątrz budynku</t>
  </si>
  <si>
    <t xml:space="preserve">Laptop DELL VOSTRO 3580 z Microsoft Windows 10 PRO </t>
  </si>
  <si>
    <t xml:space="preserve">Laptop DELL Inspiration 17,3" z Microsoft Windows 10 PRO </t>
  </si>
  <si>
    <t>BOISKO WIELOFUNKCYJNE ZE SZTUCZNĄ NAWIERZCHNIĄ</t>
  </si>
  <si>
    <t>OGRODZENIE, MONITORING</t>
  </si>
  <si>
    <t>88-410 GĄSAWA, UL. ŻNIŃSKA 6</t>
  </si>
  <si>
    <t>4 HYDRANTY, 8 GAŚNIC PROSZKOWYCH, CZUJNIK ALARMU W PRACOWNI KOMPUTEROWEJ, KSIĘGOWOŚCI, SEKRETARIACIE SZKOŁY Z SYGNALIZACJĄ ALARMOWĄ, DŹWIĘKOWĄ I POWIADAMIANIA TELEFONICZNEGI, DOZORCA NOCNY, MONITORING</t>
  </si>
  <si>
    <t>1 GAŚNICA PROSZKOWA, ALARM, DŹWIĘKOWY, MONITORING</t>
  </si>
  <si>
    <t>2 GAŚNICE PROSZKOWE, MONITORING</t>
  </si>
  <si>
    <t>KOMPUTER DELL OPTIPLEX 3010D 8GB 120GB SSD</t>
  </si>
  <si>
    <t>MONITOR IIYAMA PROLITE</t>
  </si>
  <si>
    <t>DRUKARKA LASEROWA HP LASERJET PRO M15A</t>
  </si>
  <si>
    <t>MONITOR INTERAKTYWNY - 4 SZTUKI</t>
  </si>
  <si>
    <t>NOTEBOOK DELL INSPIRION 3583 i5</t>
  </si>
  <si>
    <t>NOTEBOOK HP 15 i3 8GB/240/Win</t>
  </si>
  <si>
    <t xml:space="preserve">MONITORING - TELEWIZOR SONY LED </t>
  </si>
  <si>
    <t>8560Z 85.31.B 85.32.A 85.32. 55.90.Z</t>
  </si>
  <si>
    <t xml:space="preserve"> 4 szt. notebooków ASUS VivoBook 15,i5/8GB/256SSD M2/WINdows 10 (elektronika do nauki zdalnej)</t>
  </si>
  <si>
    <t xml:space="preserve"> 8 szt. notebooków ASUS VivoBook 15,i5/8GB/256SSD M2/WINdows 10 (elektronika do nauki zdalnej)</t>
  </si>
  <si>
    <t>w tym elektronika do nauki zdalnej</t>
  </si>
  <si>
    <t>Centrum Kształcenia Ustawicznego w Żninie</t>
  </si>
  <si>
    <t>Powiatowy Urząd Pracy w Żninie</t>
  </si>
  <si>
    <t>2. Centrum Kształcenia Ustawicznego w Żninie</t>
  </si>
  <si>
    <t>11. Powiatowy Urząd Pracy w Żninie</t>
  </si>
  <si>
    <t>13. Środowiskowy Dom Samopomocy w Żninie</t>
  </si>
  <si>
    <t>17. Poradnia Psychologiczno-Pedagogiczna w Żninie</t>
  </si>
  <si>
    <t>18. Powiatowe Centrum Pomocy Rodzinie w Żninie</t>
  </si>
  <si>
    <t>19. Powiatowy Zespół Oświaty w Żninie</t>
  </si>
  <si>
    <t>Zarząd Dróg Powiatowych w Żninie</t>
  </si>
  <si>
    <t>Środowiskowy Dom Samopomocy w Żninie</t>
  </si>
  <si>
    <t>Poradnia Psychologiczno-Pedagogiczna w Żninie</t>
  </si>
  <si>
    <t>Powiatowe Centrum Pomocy Rodzinie w Żninie</t>
  </si>
  <si>
    <t>Powiatowy Zespół Oświaty w Żninie</t>
  </si>
  <si>
    <t>19. Powiatowy Zespół Oświaty w Żninie -nie wykazano</t>
  </si>
  <si>
    <t>Powiatowy Urzad Pracy w Żninie</t>
  </si>
  <si>
    <t>2. Powiatowy Zespół Oświaty w Żninie</t>
  </si>
  <si>
    <t>4. Środowiskowy Dom Samopomocy w Żninie</t>
  </si>
  <si>
    <t>5. Poradnia Psychologiczno-Pedagogiczna w Żninie</t>
  </si>
  <si>
    <t>modernizcja budynku (ocieplenie, wymiana instalacji, kotłów c.o., pompy ciepła)- 1 508 665,33 zł</t>
  </si>
  <si>
    <t>Urządzenie do dezynfekcji poprzez natrysk 2 szt</t>
  </si>
  <si>
    <t>Urządzenie do oczyszczania powietrza 2 szt.</t>
  </si>
  <si>
    <t>Dozownik automatyczny</t>
  </si>
  <si>
    <t>Dozownik automatyczny 2 szt.</t>
  </si>
  <si>
    <t>Generator Philips</t>
  </si>
  <si>
    <t>Lampa przepływowa</t>
  </si>
  <si>
    <t>Telewizor</t>
  </si>
  <si>
    <t>Mikrotik rouerboard LTE</t>
  </si>
  <si>
    <t>Lampy bakteriobójcze 4 szt.</t>
  </si>
  <si>
    <t>Lodówka AMICA</t>
  </si>
  <si>
    <t>Zamgławiacz</t>
  </si>
  <si>
    <t>Ksero</t>
  </si>
  <si>
    <t>Generator ozonu</t>
  </si>
  <si>
    <t>Niszczarka HSM B24 4,5x30</t>
  </si>
  <si>
    <t xml:space="preserve"> 5 szt. notebooków ASUS VivoBook 15,i5/8GB/256SSD M2/WINdows 10 (elektronika do nauki zdalnej)</t>
  </si>
  <si>
    <t>Notebook HP15s</t>
  </si>
  <si>
    <t>Laptop HP 2 szt.</t>
  </si>
  <si>
    <t>laptop HP 15s-fg1091nw-i5-1035G1 z Windows 10 PRO</t>
  </si>
  <si>
    <t>laptop Dell Inspiron 17,3' 1TB HDD, 8GB RAM z Windows 10 PRO</t>
  </si>
  <si>
    <t>Działalność biurowa z częścią gospodarczą (garaż, kotłownia</t>
  </si>
  <si>
    <t>FORTIGATE 60F</t>
  </si>
  <si>
    <t>LENOVO KOMPUTER W530s  10X4071,30</t>
  </si>
  <si>
    <t>URZĄDZENIE BROTHER 4X 3505,50</t>
  </si>
  <si>
    <t>URZĄDZENIE BROTHER 2X 3505,50</t>
  </si>
  <si>
    <t>urządzenie EPSON</t>
  </si>
  <si>
    <t>UPS CyberPower CP900EPFCLCD 2x 699,99</t>
  </si>
  <si>
    <t>Router Huawei E5783B-230 PLAY</t>
  </si>
  <si>
    <t>TABLET LENOVO M8   2x 817,95</t>
  </si>
  <si>
    <t>Notebook Acer Aspire 5</t>
  </si>
  <si>
    <t>Rejestrator kamer - wewnątrz</t>
  </si>
  <si>
    <t>cegła wapienno-piaskowa</t>
  </si>
  <si>
    <t>Zmywarka kaptrukowa z dozownikiem płynu myjącego STALGAST</t>
  </si>
  <si>
    <t>1,5&lt;6 bar</t>
  </si>
  <si>
    <t>MYJAR</t>
  </si>
  <si>
    <t>Dom Pomocy Społecznej ul. Polna 30, 88-190 Barcin</t>
  </si>
  <si>
    <t>Traktorek - kosiarka</t>
  </si>
  <si>
    <t>Patelnia elektryczna</t>
  </si>
  <si>
    <t>Obieraczka do ziemniaków</t>
  </si>
  <si>
    <t>Szafa chłodniczo-mroźnicza GN 2/1 MODEL: 840602V02</t>
  </si>
  <si>
    <t>Suszarka bębnowa FDEE7RGS403UW01</t>
  </si>
  <si>
    <t>Pralnicowirówka NF3JLBSP403UW01</t>
  </si>
  <si>
    <t>13/2765E600</t>
  </si>
  <si>
    <t>2008039720(1)</t>
  </si>
  <si>
    <t>2008039730(1)</t>
  </si>
  <si>
    <t>2001013536(1)</t>
  </si>
  <si>
    <t>7,8 KW 2750 ob./min</t>
  </si>
  <si>
    <t>400W, 550W, 50HZ</t>
  </si>
  <si>
    <t>250/300W, 230V/50HZ</t>
  </si>
  <si>
    <t>5300W, 3W, 400V</t>
  </si>
  <si>
    <t>400V, 3W, 50HZ, 4800W</t>
  </si>
  <si>
    <t>MTD-92</t>
  </si>
  <si>
    <t>KROMET</t>
  </si>
  <si>
    <t>ALIIIANCE LAUNDRY CE</t>
  </si>
  <si>
    <t>kasa fiskalna NOVITIUS SENTO LAN E</t>
  </si>
  <si>
    <t>komputer PC 1NTT I5-940/16GB RAM DDR4/1 TB+512GB M.2PCI-E/DVDRW/450W/Win 10 Pro</t>
  </si>
  <si>
    <t>projektor OPTOMA HD29HST</t>
  </si>
  <si>
    <t>projektor OPTOMA X342e 6 sztuk</t>
  </si>
  <si>
    <t xml:space="preserve"> 10 szt. notebooków ASUS VivoBook 15,i5/8GB/256SSD M2/WINdows 10 (elektronika do nauki zdalnej)</t>
  </si>
  <si>
    <t>Laptop X509 15,6 I5 8GB 512SSD W10+MS Office Standard 2019 SNGL OLP Academic Edition</t>
  </si>
  <si>
    <t>Monitoring</t>
  </si>
  <si>
    <t>6. Zespół Szkół Niepublicznych w Piechcinie</t>
  </si>
  <si>
    <t xml:space="preserve">ul. Radłowska 10, 88-192 Piechcin </t>
  </si>
  <si>
    <t>drzwi ognioodporne(pomieszczenie w piwnicy), okna ognioodporne (pomieszczenie w piwnicy)</t>
  </si>
  <si>
    <t>Urządzenie wielofunkcyjne SHARP MX2651</t>
  </si>
  <si>
    <t>Lenovo Ideapad C340-14API 2 szt.</t>
  </si>
  <si>
    <t>Kopiarka TRIUMPH ADLER 3261i</t>
  </si>
  <si>
    <t>Drukarka EPSON EcoTank ITS L3160</t>
  </si>
  <si>
    <t>Monitor Interaktywny NewLine TT 6519 RS</t>
  </si>
  <si>
    <t>DRUKARKA ATRAMENTOWA EPSON L 130</t>
  </si>
  <si>
    <t>Desktop Lenovo V530 i5-9400</t>
  </si>
  <si>
    <t>Zestaw komputerowy (monitor LED 24"ACER+Desktop x-kom G4M3R 500 i7) - 4 sztuki</t>
  </si>
  <si>
    <t>Monitor LED 24" Samsung - 2 sztuki</t>
  </si>
  <si>
    <t>Monitor LED 24" ACER Nitro</t>
  </si>
  <si>
    <t>Laptop Chromebook - 16</t>
  </si>
  <si>
    <t>Tablet Huion NEW 1060 - 6 sztuk</t>
  </si>
  <si>
    <t>Notebook Lenovo V15-IIL</t>
  </si>
  <si>
    <t>Tablet graficzny Huion 1060PLUS</t>
  </si>
  <si>
    <t>Kamera Logitech StreamCam Graphite</t>
  </si>
  <si>
    <t>Notebook Laptop 15,6" ASUS TUF Gaming</t>
  </si>
  <si>
    <t>PRALKA BOSCH</t>
  </si>
  <si>
    <t>WAN2426EPL</t>
  </si>
  <si>
    <t>BOSCH</t>
  </si>
  <si>
    <t>STHIL MYJKA</t>
  </si>
  <si>
    <t>RE130 PLUS</t>
  </si>
  <si>
    <t>STIHL</t>
  </si>
  <si>
    <t>LODÓWKA AMICA</t>
  </si>
  <si>
    <t>FK2695.4FT</t>
  </si>
  <si>
    <t>AMICA</t>
  </si>
  <si>
    <t>BIEŻNIA INASPORTline NEBLIN</t>
  </si>
  <si>
    <t>NEBLIN</t>
  </si>
  <si>
    <t xml:space="preserve">ROWER TRENINGOWY </t>
  </si>
  <si>
    <t>SALENAS</t>
  </si>
  <si>
    <t>NOŻYCE STHIL</t>
  </si>
  <si>
    <t>HS45/600</t>
  </si>
  <si>
    <t>STHIL</t>
  </si>
  <si>
    <t>KOSIARKA SPALINOWA NAP</t>
  </si>
  <si>
    <t>SH53SB190</t>
  </si>
  <si>
    <t>NAP</t>
  </si>
  <si>
    <t>Klimatyzator Midea</t>
  </si>
  <si>
    <t>Krótkoogniskowy projektor multimedialny OPTOMA</t>
  </si>
  <si>
    <t>Monitor interaktywny Newline 2 szt x 7.250,00 zł</t>
  </si>
  <si>
    <t>Notebook Asus</t>
  </si>
  <si>
    <t>gaśnice, szyby antywłamaniowe (parter), kraty (parter, sala gimnastyczna), czujnik dźwiękowo - świetlny w kotłowni, monitoring (3 kamery wewnetrzne, 1 kamera zewnętrzna), alarm na terenie obiektu</t>
  </si>
  <si>
    <t>Monitor Lenovo ThinkVision T24i</t>
  </si>
  <si>
    <t>Monitor interaktywny Newline TT 6519RS - 4 szt.</t>
  </si>
  <si>
    <t>Mobilna pracownia komputerowa (16 laptopów Dell Latitude 3400 umieszczonych w przenośnej szafie)</t>
  </si>
  <si>
    <t>5 szt. notebooków ASUS VivoBook 15,i5/8GB/256SSD M2/WINdows 10 (elektronika do nauki zdalnej)</t>
  </si>
  <si>
    <t>utwardzona nawierzchnia pod parking z kostki betonowej o powierzchni 510 m2</t>
  </si>
  <si>
    <t>stary budynek-legary drewniane, nowy budynek - akermany</t>
  </si>
  <si>
    <t>stary budynek- dachówka, nowy budynek - papa</t>
  </si>
  <si>
    <t>Termomodernizacja budynku w ramach projektu”Zwiększenie efektywności energetycznej budynków użyteczności publicznej będących własnością Powiatu Żnińskiego"</t>
  </si>
  <si>
    <t>Urządzenie Canon IR-2630i</t>
  </si>
  <si>
    <t>Laptop Aspire</t>
  </si>
  <si>
    <t>1) System sygnalizacji włamania i  napadu.                2) System przeciwpożarowy.                                                3) Gaśnica - 30 szt.                                                           4) Okna plastikowe.                                                                  5) Częściowe okratowanie okien na parterze oraz na I piętrze.                                                                                    6) Cztery kamery zewnętrzne od strony parkingu oraz kamery wewnętrzne obejmujące drzwi wejściowe główne, drzwi wejsciowe tylne oraz punkt kasowy.                                                                                                           7) Kamery wewnętrzne na I i II piętrze.                         8) Instalacja oddymiania (okno oddymiające, centralka, czujki dymu szt. 2, przycisk oddymiania).                                                                      9) Hydrant zewnętrzny DN 80.</t>
  </si>
  <si>
    <t>Monitor iiyama G-Master 2szt.</t>
  </si>
  <si>
    <t>Dysk Seagate BarraCuda 2 TB</t>
  </si>
  <si>
    <t>Zestaw komputerowy - komputer Dell Vostro i monitor Iiyama 7 zestawów</t>
  </si>
  <si>
    <t>Dysk twardy zewnętrzny Seagate Basic</t>
  </si>
  <si>
    <t>Monitor iiyama G-Master 4 szt.</t>
  </si>
  <si>
    <t>Niszczarka Fellowes 75CS 3 szt.</t>
  </si>
  <si>
    <t>Zestaw komputerowy - komputer Dell Precision i monitor Iiyama 2 zestawy</t>
  </si>
  <si>
    <t xml:space="preserve">Zestaw komputerowy - komputer Dell Precision i monitor Iiyama </t>
  </si>
  <si>
    <t>Urządzenie wielofunkcyjne Brother MFC 4 szt.</t>
  </si>
  <si>
    <t>Niszczarka Opus TS 2215cd</t>
  </si>
  <si>
    <t>Soundcraft signature 12 mikser audio</t>
  </si>
  <si>
    <t>Zestaw komputerowy - komputer Dell Vostro i monitor Iiyama G-master 4 zestawy</t>
  </si>
  <si>
    <t>Niszczarka Opus TS 2215cd 2 szt.</t>
  </si>
  <si>
    <t>Dysk twardy zewnętrzny 5 szt.</t>
  </si>
  <si>
    <t>Zestaw komputerowy z dwoma monitorami Dell Vostro 3681 SFF +2 monitory Iiyama G-master G2530HSU Black Hawk 2 zestawy</t>
  </si>
  <si>
    <t>Ogromnik PolyPhaser</t>
  </si>
  <si>
    <t xml:space="preserve">Motopompa szlamowa </t>
  </si>
  <si>
    <t>Akumulator</t>
  </si>
  <si>
    <t>Torba I pomocyy medycznej z wyposażeniem</t>
  </si>
  <si>
    <t>System do monitoringu parametrów środowiskowych</t>
  </si>
  <si>
    <t>Komputer PC1MB0V1</t>
  </si>
  <si>
    <t>Monitor 3CM0261600</t>
  </si>
  <si>
    <t>Drukarka BW07019745</t>
  </si>
  <si>
    <t>Czytnik kart inteligentnych I20505506104026</t>
  </si>
  <si>
    <t>Komputer PC1MAW73</t>
  </si>
  <si>
    <t>Monitor 3CM02615RD</t>
  </si>
  <si>
    <t>Drukarka DW07019747</t>
  </si>
  <si>
    <t>Czytnik kart inteligentnych</t>
  </si>
  <si>
    <t>Skaner VC9Y147515</t>
  </si>
  <si>
    <t>Komputer PC1MB0VJ</t>
  </si>
  <si>
    <t>3CM02615ZS</t>
  </si>
  <si>
    <t>Drukarka W07019583</t>
  </si>
  <si>
    <t>Czytnik kart inteligentnych I20505506104004</t>
  </si>
  <si>
    <t>Czytnik kodu 2D AA-22-13502</t>
  </si>
  <si>
    <t>Komputer PC1MB0VC</t>
  </si>
  <si>
    <t>Monitor 3CM02615ZC</t>
  </si>
  <si>
    <t>Drukarka BW07019741</t>
  </si>
  <si>
    <t>Czytnik kart inteligentnych I20505506104040</t>
  </si>
  <si>
    <t>Skaner VC9Y177303</t>
  </si>
  <si>
    <t>Czytnik kodu 2D AA-22-213200</t>
  </si>
  <si>
    <t>Komputer CZC6288SJ0</t>
  </si>
  <si>
    <t>Monitor GECG3HA000354</t>
  </si>
  <si>
    <t>Drukarka AK76031706</t>
  </si>
  <si>
    <t>Czytnik kart inteligentnych RR100-266915</t>
  </si>
  <si>
    <t>Laptop DELL Vostro</t>
  </si>
  <si>
    <t>Laptop Dell XPS 15 + adapter i-tec</t>
  </si>
  <si>
    <t>Laptop Dell Inspirion G5 15 5505</t>
  </si>
  <si>
    <t>Laptop Dell Vostro 3590 9 sztuk</t>
  </si>
  <si>
    <t>Kalkulator SHARP CS-2635 RHGY 2 szt.</t>
  </si>
  <si>
    <t>Laptop Dell Inspirion 17 3793-3451</t>
  </si>
  <si>
    <t>Laptop Dell Latitude 3510 5 sztuk</t>
  </si>
  <si>
    <t>Projektor Optima DX318e</t>
  </si>
  <si>
    <t>Monitor AOC 24B1XH</t>
  </si>
  <si>
    <t>Komputer Dell Optiplex 9010 Cor I7</t>
  </si>
  <si>
    <t>Urządzenie wielofunkcyjne Brother DCP-T310 81 sztuk</t>
  </si>
  <si>
    <t>Laptop Acer Swift 5 i5</t>
  </si>
  <si>
    <t>Urządzenie Brother MFC-L2712DN</t>
  </si>
  <si>
    <t>Monitor Iiyama 23.6</t>
  </si>
  <si>
    <t>Ekspres Delonghi ECAM 350.75.S Dinamica</t>
  </si>
  <si>
    <t>Laptop Lenovo Thinkpad T510 i5</t>
  </si>
  <si>
    <t>NAMIOT i BRAMA</t>
  </si>
  <si>
    <t>Notebook LENOVO V330-15IKB 18 szt x 3393,57</t>
  </si>
  <si>
    <t>gaśnice (13 sztuk), hydranty (7 sztuk), alarm, sala gimnastyczna - kraty na oknach, monitoring</t>
  </si>
  <si>
    <t>hydranty,czujniki i urządzenia alarmowe,drzwi do budynku mieszkalnego:2 główne,plastikowe,zamki,2 kuchenne-drewniane,zamki,1-piwniczne,zamki, gaśnice proszkowe 21 szt.</t>
  </si>
  <si>
    <t xml:space="preserve"> drzwi drewniane 4 szt. zamki patentowe</t>
  </si>
  <si>
    <t>gaśnice, rolety antywłamaniowe na najniższej kondygnacji, alarm przeciwwłamaniowy, alarm przeciwpożarowy, lampa zewnętrzna z czujnikiem ruchu, hydrant wewnętrzny DN 25, hydrant wewnętrzny DN 52</t>
  </si>
  <si>
    <t>3 hydranty, 1 drzwi wejsciowe z 2 zamkami(ff)1 drzwi ewakuacyjne z 2 zamkami, dozór pracowniczy przez część doby, monitoring, 5 gaśnic</t>
  </si>
  <si>
    <t>remont części dachu-wymiana pokrycia dachowego na kwotę 70701,66 4.11.2013r.   26.08.2014r.48322,77    21.09.2015  40511,86</t>
  </si>
  <si>
    <t>Siedziba PZO mieści się na parterze budynku I Liceum Ogólnkształcącego im. braci Śniadeckich w Żninie, ul. Sienkiewicza 1, 88-400 Żnin - lokal udostępniony na podstawie umowy użyczenia z dnia 4.01.2016 na czas nieokeślony.</t>
  </si>
  <si>
    <r>
      <t xml:space="preserve">1. Wykaz sprzętu elektronicznego </t>
    </r>
    <r>
      <rPr>
        <b/>
        <i/>
        <u/>
        <sz val="9"/>
        <rFont val="Arial"/>
        <family val="2"/>
        <charset val="238"/>
      </rPr>
      <t>stacjonarnego</t>
    </r>
  </si>
  <si>
    <r>
      <t xml:space="preserve">2. Wykaz sprzętu elektronicznego </t>
    </r>
    <r>
      <rPr>
        <b/>
        <i/>
        <u/>
        <sz val="9"/>
        <rFont val="Arial"/>
        <family val="2"/>
        <charset val="238"/>
      </rPr>
      <t>przenośnego</t>
    </r>
    <r>
      <rPr>
        <b/>
        <i/>
        <sz val="9"/>
        <rFont val="Arial"/>
        <family val="2"/>
        <charset val="238"/>
      </rPr>
      <t xml:space="preserve"> </t>
    </r>
  </si>
  <si>
    <t>laptop DELL INSPIRON 17 3793 i5 1TB HDD, 8GB RAM z Windows 10 PRO</t>
  </si>
  <si>
    <t>laptop LENOVO 17,3' i5, 512 SDSD/8GB RAM z Windows 10 PRO</t>
  </si>
  <si>
    <t>Gaśnice (śniegowe 3 szt., proszkowe 8 szt), kraty w oknach na parterze, urządzenie odcinające prąd na zewnątrz budynku, czujnik wypływu gazu z zaworem odcinającym , monitoring wizyjny (rozbudowany w 2021 r. o trzy nowe kamery), alarm, monitoring z czujnikiem dymu, ruchu, przeciwpożarowy, przeciwzalewowy</t>
  </si>
  <si>
    <t>odległość od najbliższego zbiornika wodnego</t>
  </si>
  <si>
    <t>Hydrant-20 m, jezioro w lini prostej 200 m (dojazd 500 m)</t>
  </si>
  <si>
    <t xml:space="preserve"> UPS CyberPower CP1300EPFCLCD 8 x 896,79</t>
  </si>
  <si>
    <t>klimatyzator AUX -18HA- 5,5kW</t>
  </si>
  <si>
    <t>telefon Huawei P smart 2019 2 x 647,00</t>
  </si>
  <si>
    <t>LAPTOP ASUS A515-44-R5EJ 2 x 2675,00</t>
  </si>
  <si>
    <t>Notebook Hewlett Packard  2 x 2453,85</t>
  </si>
  <si>
    <t>telefon komórkowy Realme 8i</t>
  </si>
  <si>
    <t>UPS CyberPower CP900EPFCLCD 2 x 701,98</t>
  </si>
  <si>
    <t>Monitor Iiyama 19" 10 x 676,50</t>
  </si>
  <si>
    <t>Komputer Lenovo V50t 10 x 2266,89</t>
  </si>
  <si>
    <t>SERWER PLIKÓW QNAP TS-473-4G</t>
  </si>
  <si>
    <t>urządzenie wielofunkcyjne EPSON MFP L6550 ITS</t>
  </si>
  <si>
    <t>URZĄDZENIE CANON IR 1643IF</t>
  </si>
  <si>
    <t>urządzenie wielofunkcyjne EPSON L6270 ECOTANK                 2x 1783,50</t>
  </si>
  <si>
    <t>UPS CyberPower CP1300EPFCLCD 4 x 998,99</t>
  </si>
  <si>
    <t>UPS CyberPower CP900EPFCLCD 4X 799,00</t>
  </si>
  <si>
    <t>NISZCZARKA HSM  B24 1,9x15</t>
  </si>
  <si>
    <t>Ekspres MELITA BARISTA</t>
  </si>
  <si>
    <t>nauczycieli, sekretariacie, na holu i w Sali terapeutycznej;</t>
  </si>
  <si>
    <t>oświetlenie nad drzwiami wejściowymi do placówki na zewnątrz budynku</t>
  </si>
  <si>
    <t>oświetlenie na elewacji budynku oświetlające  plac przed budynkiem i wejście do placówki</t>
  </si>
  <si>
    <t>2 gaśnice proszkowe - korytarz wewnątrz placówki,</t>
  </si>
  <si>
    <t>ściany: osłonowe - warstwowe murowane z gazobetonu; wenetrzne konstrukcyjne: murowane z cegły pełnej, działowe - murowane z cegły dziurawki</t>
  </si>
  <si>
    <t>stropy żelbetonowe</t>
  </si>
  <si>
    <t>stropodach płaski, wentylowanyz płyt korytkowych, pokryty papą termozgrzewalną</t>
  </si>
  <si>
    <t>500 m od jeziora</t>
  </si>
  <si>
    <t>lokal mieszkalny nr 8 oddany w trwały zarząd na rzecz Powiatowego Centrum Pomocy Rodzinie w Żninie z przeznaczeniem na mieszkanie treningowe dla usamodzilnianych wychowanków</t>
  </si>
  <si>
    <t>lokal mieszkalny nr 8 na działce nr 140/6, zapisany w księdze wieczystej nr BY1Z/00030933/6 w budynku mieszkalnym wielorodzinyym położobym w Podobowicach na nieruchomości stanowiącej własność Powiatu Żnińskiego</t>
  </si>
  <si>
    <t>Podobowice 49A, lok.8, 88-400 Żnin</t>
  </si>
  <si>
    <t>budynek murowany z cegły</t>
  </si>
  <si>
    <t>żelbetonowe</t>
  </si>
  <si>
    <t>płaski, kryty papą</t>
  </si>
  <si>
    <t>50 m staw</t>
  </si>
  <si>
    <t>Drukarka Brother MFC-L2712DN</t>
  </si>
  <si>
    <t>Komputer NTT Office i5H410</t>
  </si>
  <si>
    <t>Komputer NTT Office i7H410</t>
  </si>
  <si>
    <t>Monitor AOC M2470SWH</t>
  </si>
  <si>
    <t>Monitor LCD 24 AOC M2470SWH</t>
  </si>
  <si>
    <t>Sharp Telewizor LED 32'</t>
  </si>
  <si>
    <t>Xiaomi Telewizor LED 32'</t>
  </si>
  <si>
    <t>ok. 100 m jezioro</t>
  </si>
  <si>
    <t>Lafomed Autoklaw Standard Line  LFSS08AA led z drukarką 8 L kl. B Medyczna</t>
  </si>
  <si>
    <t>Komputer NTT business W 580A</t>
  </si>
  <si>
    <t>Zestaw komputerowy INF2753-2762</t>
  </si>
  <si>
    <t>Urządzenie 2w1 AM902</t>
  </si>
  <si>
    <t>Projektor INFOCUS IN114</t>
  </si>
  <si>
    <t>Brak</t>
  </si>
  <si>
    <t>ok. 50 m</t>
  </si>
  <si>
    <t>łącznik zły (do remontu); budynek szkoły dobry</t>
  </si>
  <si>
    <t>dyski przenośne  radioodtwarzacz</t>
  </si>
  <si>
    <t>projektor multimedialny</t>
  </si>
  <si>
    <t>komputer HP</t>
  </si>
  <si>
    <t>kserokopiarka Epson</t>
  </si>
  <si>
    <t>urządzenie wielofunkcyjne</t>
  </si>
  <si>
    <t>projektor</t>
  </si>
  <si>
    <t>100 M OD JEZIORA</t>
  </si>
  <si>
    <t>Notebook Laptop 15,6" Dell Inspiron 3511 i5-1135G7/16GB/512/Win11</t>
  </si>
  <si>
    <t xml:space="preserve">Kamery IP </t>
  </si>
  <si>
    <t>3 kamery HD</t>
  </si>
  <si>
    <t>modernizcja budynku (ocieplenie, wymiana instalacji)- 1 508 665,33 zł</t>
  </si>
  <si>
    <t>Zamrażarka WHIRLPOOL</t>
  </si>
  <si>
    <t>Pralka WHIRLPOOL</t>
  </si>
  <si>
    <t>Warnik</t>
  </si>
  <si>
    <t>Kserokopiarka XEROX</t>
  </si>
  <si>
    <t>Laptop ASUS</t>
  </si>
  <si>
    <t>Elektrokardiograf</t>
  </si>
  <si>
    <t>Drukarka HP</t>
  </si>
  <si>
    <t>Ekspres DELONGHI</t>
  </si>
  <si>
    <t>Odkurzacz ZELMER</t>
  </si>
  <si>
    <t xml:space="preserve">Wiertarka </t>
  </si>
  <si>
    <t>Telewizor TLC LCD</t>
  </si>
  <si>
    <t>Komputer PC Lenovo V50s-  8GB 55 sztuk x 1898 zł</t>
  </si>
  <si>
    <t>Urządzenie wielofunk. EPSON Ecotank L6160  6 sztuk x1291,50 zł</t>
  </si>
  <si>
    <t>Projektor Optoma EH461 4 szt. X 3415,71 zł</t>
  </si>
  <si>
    <t>Serwer plików NAS QNAP TS 230+ dysk 3 szt.x1187 zł</t>
  </si>
  <si>
    <t>Tablica interaktywna Returnstar 3 szt.x 2269,35 zł</t>
  </si>
  <si>
    <t>Ekran Adeo Elegance</t>
  </si>
  <si>
    <t>Projektor OPTOMA HD28e</t>
  </si>
  <si>
    <t>Drukarka fiskalna Posnet Thermal</t>
  </si>
  <si>
    <t>Aparat telofoniczny z faksem Canon</t>
  </si>
  <si>
    <t>Monitor interaktywny Optoma 3651 RK</t>
  </si>
  <si>
    <t>Komputer NTT BUSINESS 2 szt.x 3210,30</t>
  </si>
  <si>
    <t>Urządzenie do kodowania kart Koncept</t>
  </si>
  <si>
    <t>Wizualizer AVer</t>
  </si>
  <si>
    <t>Aparat fotograficzny Nikon 2 szt.x2142,66 zł</t>
  </si>
  <si>
    <t>Kamera cyfrowa Panasonic</t>
  </si>
  <si>
    <t>czerwiec, lipiec 2021 r zmiana sposobu użytkowania pomieszczeń gospodarczych w piwnicy budynku na sale dydaktyczne (koszt remontu- 212 131,99zł)</t>
  </si>
  <si>
    <t>zjazd publiczny z drogi gminnej na teren szkoły</t>
  </si>
  <si>
    <t>ul.Śniadeckich 18 88-400 Żnin</t>
  </si>
  <si>
    <t>Budynek szkolny(nowy)</t>
  </si>
  <si>
    <t>zajęcia dydaktyczne</t>
  </si>
  <si>
    <t xml:space="preserve">gaśnice 2 szt, 1 drzwi wejściowe z dwoma zamkami, </t>
  </si>
  <si>
    <t>bloczki gazobetonowe</t>
  </si>
  <si>
    <t>gęstożebrowe Teriva III</t>
  </si>
  <si>
    <t>stropodach kryty papą termozgrzewalną</t>
  </si>
  <si>
    <t>500 m rzeka</t>
  </si>
  <si>
    <t>Komputer PCS Aer H310B 35 szt.</t>
  </si>
  <si>
    <t>Urządzenie wielofunkcyjne HP Model LaserJet MFP M438N 2 szt.</t>
  </si>
  <si>
    <t>Urządzenie wielofunlcyjne XeroX Model WorkCentre 6515DNI 2 szt.</t>
  </si>
  <si>
    <t>Notebook Wortmann Model Terra Mobile 1516 BTO 2szt.</t>
  </si>
  <si>
    <t>jezioro 60 m</t>
  </si>
  <si>
    <t>Klimatyzator Gree Lomo Luxury GWH09QB-K6DNB2C</t>
  </si>
  <si>
    <t>Klimatyzator Gree Lomo Luxury GWH09QB-K6DNA1C</t>
  </si>
  <si>
    <t>Switch Tp-Link 1000Mbps 48-portowy TL-SG1048</t>
  </si>
  <si>
    <t>Router Dray Tek Vigor 2915ac</t>
  </si>
  <si>
    <t>Wzmacniacz sygnału WIFI Access Point Dray Tek Vigor AP802</t>
  </si>
  <si>
    <t>UPS Technoware zasilacz awaryjny</t>
  </si>
  <si>
    <t>DELL 7010 i5/16 GB RAM/256SSD/Win7-10 Pro 6 sztuk</t>
  </si>
  <si>
    <t>Czytnik przewodowy DATALOGIC QW2120-BKK1S</t>
  </si>
  <si>
    <t>ROUTER ER-X-SFP 5 sztuk</t>
  </si>
  <si>
    <t>Ekran rolo 200x200 4 sztuki</t>
  </si>
  <si>
    <t>Drukarka HP 400 MFP M401DN</t>
  </si>
  <si>
    <t>Ekran rolo 200x200</t>
  </si>
  <si>
    <t>ROZBUDOWA SYSTEMU MONITORINGU WIZYJNY BOISKA WIELOFUNKCYJNEGO I BUDYNKU WARSZTATÓW SZKOLNYCH SPECYFIKACJA: REJESTRATOR IP 16 KANAŁÓW 1 SZT. 2847,45 ZŁ BRUTTO, DYSK HDD 6 TB 2 SZT. 2396,04 BRUTTO, KAMERA ZEW.TUBOWA Z OBIEKTYWEM 2,8-12 I OŚWIETLENIEM IR 5 SZT - WARTOŚĆ 5528,85 ZŁ, KAMERA ZEWN. TUBOWA Z OBIEKTYWEM 2,8-12 I OŚWIETLACZEM IR 5 SZT. - 3462,45 ZŁ, KAMETRA WEW. Z OBIEKTYWEM 2,8-12 I OŚWIETLACZEM IR 4 SZT. - 2666,64, SWITCH POE 16 PORT. 1 SZT. 553,5 ZŁ, SWITCH POE 8 PORT. 1 SZT., - 479,70 ZŁ, OSPRZĘT INSTALACYJNY (KABLE, WTYCZKI, RURKI, ZŁĄCZKI 1 KPL. 6070,05 ZŁ BRUTTO, ROBOCIZNA 1 KPL. 6150 BRUTTO. Kamery zainstalowane są wewnątrz i na zewnątrz budynku</t>
  </si>
  <si>
    <t>nakrętki antykradzieżowe</t>
  </si>
  <si>
    <t xml:space="preserve">według załącznika </t>
  </si>
  <si>
    <t xml:space="preserve">nie dotyczy </t>
  </si>
  <si>
    <t>ksiegowa brutto</t>
  </si>
  <si>
    <t>ok.1 km (od rzeki i jeziora)</t>
  </si>
  <si>
    <r>
      <t xml:space="preserve">Wykaz sprzętu elektronicznego </t>
    </r>
    <r>
      <rPr>
        <b/>
        <i/>
        <u/>
        <sz val="9"/>
        <rFont val="Arial"/>
        <family val="2"/>
        <charset val="238"/>
      </rPr>
      <t>przenośnego</t>
    </r>
    <r>
      <rPr>
        <b/>
        <i/>
        <sz val="9"/>
        <rFont val="Arial"/>
        <family val="2"/>
        <charset val="238"/>
      </rPr>
      <t xml:space="preserve"> </t>
    </r>
  </si>
  <si>
    <t>Zestaw konferencyjny</t>
  </si>
  <si>
    <t>Terminal danych 8200 BATCH GUN</t>
  </si>
  <si>
    <t>Drukarka Bixolon</t>
  </si>
  <si>
    <t xml:space="preserve">Ekran Connect 300 x 190 </t>
  </si>
  <si>
    <t>Komputer DELL VOSTRO 3681 SFF</t>
  </si>
  <si>
    <t xml:space="preserve">Monitor Iiyama ProLite </t>
  </si>
  <si>
    <t>Zestaw komputerowy: Dell Vostro 3681 + Monitor Iiyama ProLite</t>
  </si>
  <si>
    <t>Niszczarka Fellowes LX201</t>
  </si>
  <si>
    <t>Dysk SSD ADATA</t>
  </si>
  <si>
    <t>Dysk SSD Crucial</t>
  </si>
  <si>
    <t>Dysk zewnętrzny USB SEGATE</t>
  </si>
  <si>
    <t>Zasilacz awaryjny UPS Eaton</t>
  </si>
  <si>
    <t xml:space="preserve">Dysk sieciowy NAS Synology </t>
  </si>
  <si>
    <t xml:space="preserve">HPE ML350 Gen10 SFF Rack CTO Server </t>
  </si>
  <si>
    <t xml:space="preserve">HPE R/T3000 G5 HV INTL UPS </t>
  </si>
  <si>
    <t xml:space="preserve">Aruba 2530 48G Switch </t>
  </si>
  <si>
    <t>Router brzegowy w lokalizacji zdalnej - Spoke SN:FGL2518LUTN</t>
  </si>
  <si>
    <t>ISR1100 4( Dual GE SFP Router</t>
  </si>
  <si>
    <t>Tablet Lenovo IRON GREY</t>
  </si>
  <si>
    <t xml:space="preserve">Tablet Samsung Galaxy </t>
  </si>
  <si>
    <t>Laptop Dell Vostro 3500</t>
  </si>
  <si>
    <t>Laptop DELL Inspirion 17</t>
  </si>
  <si>
    <t>Notebook Laptop 17,3 ASUS</t>
  </si>
  <si>
    <t>Laptop Acer TravelMate P2 i34GB 256SSD</t>
  </si>
  <si>
    <t>Aparat fotograficzny Canon Power Shot G7X Mark II z funkcja kamery</t>
  </si>
  <si>
    <t>4. Zespół Szkół Branżowych i Ogólnokształcących w Łabiszynie</t>
  </si>
  <si>
    <t>5. Zespół Szkół Niepublicznych w Gąsawie</t>
  </si>
  <si>
    <t>6. Dom Pomocy Społecznej Barcin</t>
  </si>
  <si>
    <t>Schodołaz kroczący</t>
  </si>
  <si>
    <t>Yack N962</t>
  </si>
  <si>
    <t>Portiernia</t>
  </si>
  <si>
    <t>jezioro 400-500 m</t>
  </si>
  <si>
    <t>jezioro 4 km</t>
  </si>
  <si>
    <t>Centrala telefoniczna</t>
  </si>
  <si>
    <t>lokal nr 2 na działce nr 2855 zapisany w KW nr BY1Z/00021138/7 w budynku nr 1644 przy ul. Szpitalnej 32 + platforma pionowa Kali B przy budynku</t>
  </si>
  <si>
    <t>wod-kan - dostateczny, CO - dobry</t>
  </si>
  <si>
    <t>wodno-kanalizacyjna (stara szkoła)  - dostateczny, (nowa szkoła) - CO - dobra</t>
  </si>
  <si>
    <t>7.</t>
  </si>
  <si>
    <t>* w tym również tokarka, frezarka, dmuchawa</t>
  </si>
  <si>
    <t>od rzeki ok.1,5 km</t>
  </si>
  <si>
    <t xml:space="preserve">Komputer Lenovo AIO </t>
  </si>
  <si>
    <t>Urządzenie wielofunkcyjne Lexmark MB2</t>
  </si>
  <si>
    <t>Dom Pomocy Społecznej 
ul. Polna 30, 88-190 Barcin</t>
  </si>
  <si>
    <t>Szatkownica</t>
  </si>
  <si>
    <t>HK095521-231852-000020</t>
  </si>
  <si>
    <t>HENDI</t>
  </si>
  <si>
    <t>Liczba pracowników</t>
  </si>
  <si>
    <t>Liczba uczniów/podopiecznych</t>
  </si>
  <si>
    <t>Budynek z drewnianymi stropami. Dach wysoki wielospadowy o kontrukcji drewnianej. Odeskowany, kryty papą</t>
  </si>
  <si>
    <t>Budynek posiada instalację i urządzenia elektryczn. In stalacja posiada główny przeciwpożarowy wyłącznik prądu elektrycznego, za pomoca którego odcina się doplyw prądu do urządzeń w porzypadku awarii i pożarów.</t>
  </si>
  <si>
    <t>Budynek posiada przyłącza do sieci wodociągowej i kanalizacyjnej</t>
  </si>
  <si>
    <t>posiada</t>
  </si>
  <si>
    <t>Laptop</t>
  </si>
  <si>
    <t>Kamera tubowa wewnątrz budynku</t>
  </si>
  <si>
    <t>Rejestrator sieciowy wewnątrz budynku</t>
  </si>
  <si>
    <t>3 drzwi metalowe, kłódki, 1 drzwi drewniane,zamki</t>
  </si>
  <si>
    <t>2 drzwi metalowe,zamek, kłódka, 1 szt. Drzwi drewniane, zamek</t>
  </si>
  <si>
    <t>Laptop ACER z zasilaczem</t>
  </si>
  <si>
    <t xml:space="preserve">p/poż: gaśnica proszkowa 8szt., hydranty 2szt., czujniki i urządzenia alarmowe, p/kradzież: 4drzwi-zamki </t>
  </si>
  <si>
    <t>p/poż: gaśnica proszkowa 13szt.,śniegowa 2szt., hydranty 7szt., czujniki i urządzenia alarmowe</t>
  </si>
  <si>
    <t xml:space="preserve">1 gaśnica śniegowa, 1 drzwi </t>
  </si>
  <si>
    <t>p/poż: czujniki i urządzenia alarmowe</t>
  </si>
  <si>
    <t>Konstrukcja stalowo-drewniana, dachówka karpiówka</t>
  </si>
  <si>
    <t>Pustak suporex</t>
  </si>
  <si>
    <t>Pralka</t>
  </si>
  <si>
    <t>Piec konwekcyjno-parowy</t>
  </si>
  <si>
    <t>Lodówka BEKO</t>
  </si>
  <si>
    <t>Zmywarka CANDY</t>
  </si>
  <si>
    <t>Lodówka INDESIT</t>
  </si>
  <si>
    <t>Lodówka HISENSE</t>
  </si>
  <si>
    <t>Monitor ACER 243HL-A (2szt)</t>
  </si>
  <si>
    <t>Odchwaszczacz- kosiarka</t>
  </si>
  <si>
    <t>Froterka</t>
  </si>
  <si>
    <t>Drukarka do etykiet</t>
  </si>
  <si>
    <t>Notebook DELL</t>
  </si>
  <si>
    <t>Notebook HP17-CN (2szt)</t>
  </si>
  <si>
    <t>Wózek paleciak</t>
  </si>
  <si>
    <t>Taboret elektryczny</t>
  </si>
  <si>
    <t>Niszczarka FELLOWES (2szt)</t>
  </si>
  <si>
    <t xml:space="preserve">gaśnica proszkowa 6 szt. hydranty 7 szt., kraty w oknach biura – kasa w magazynie i kuchni, drzwi plastikowe na zamek patentowy,dozór całodobowy, system oddymiania, sygnalizacyjny pożar </t>
  </si>
  <si>
    <t>gaśnica proszkowa 1 szt. drzwi drewniane na zamek patentowy, kłódki</t>
  </si>
  <si>
    <t>gaśnica proszkowa 1 szt. drzwi drewniane 2 szt. zamek patentowy</t>
  </si>
  <si>
    <t>gaśnica proszkowa 3 szt. drzwi aluminiowe z fotokomórką zamek patentowy 1 szt. drzwi drewniane na zamek patentowy 1szt.</t>
  </si>
  <si>
    <t>8 szt. gaśnic, 4 hydranty, na parterze, w bibliotece, pracowni chemicznej i sali j. angielskiego w gabinecie wicedyrektora szkoły i w pomieszczeniach PZO - kraty na oknach, 2 pary drzwi do budynku, urządzenia alarmowe w pomieszczeniach: pracownia komputerowa, sekretariat, gabinet dyrektora, magazyn broni, sygnalizacja dźwiękowa połączona z policją, rolety zewnętrzne - gabinet dyrektor i sekretariat szkoły; dozór - część doby, całodobowy monitoring wizyjny (15 kamer)</t>
  </si>
  <si>
    <t>9 gaśnic, dozór - część doby, całodobowy monitoring wizyjny (6 kamer)</t>
  </si>
  <si>
    <t>dozór - część doby, monitoring wizyjny - 6 kamer)</t>
  </si>
  <si>
    <t>Monitor interaktywny Newline TT 6519RS</t>
  </si>
  <si>
    <t>Rejestrator Hybrydowy NOVUS NHDR 6016-H1</t>
  </si>
  <si>
    <t>Komputer NTT Office i5H510</t>
  </si>
  <si>
    <t>Monitor 21,5"</t>
  </si>
  <si>
    <t>Platforma pionowa Kali B</t>
  </si>
  <si>
    <t>LIFTPROJEKT Sp.z o.o. Al..Solidarności 117/211, 00-140 Warszawa</t>
  </si>
  <si>
    <t>ul. Szpitalna 32; 88-400 Żnin</t>
  </si>
  <si>
    <t>Klimatyzatory</t>
  </si>
  <si>
    <t>HEIKO</t>
  </si>
  <si>
    <t>8.</t>
  </si>
  <si>
    <t>13 pracowników, w tym 1 pracownik zatrudniany na czas określony w ramach robót publicznych.</t>
  </si>
  <si>
    <t>Drukarka HP LaserJet Pro M428</t>
  </si>
  <si>
    <t>Drukarka laserowa HPM118dw</t>
  </si>
  <si>
    <t>urządzenie wielof. EPSON MFP l6550 Iits</t>
  </si>
  <si>
    <t>urządzenie wielofunkcyjne . BROTHER MFC-L6900DW</t>
  </si>
  <si>
    <t>Skaner Fujitsu Fi-800R 2x 2060,25zł</t>
  </si>
  <si>
    <t>Komputer Lenovo V55t 3x 3997,50zł</t>
  </si>
  <si>
    <t>Niszczarka FELLOWESS LX65</t>
  </si>
  <si>
    <t>Monitor Samsung</t>
  </si>
  <si>
    <t>Tablet Lenovo</t>
  </si>
  <si>
    <t xml:space="preserve">Rejestrator + kamera </t>
  </si>
  <si>
    <t>Wideorejestrator</t>
  </si>
  <si>
    <t>w pomieszczeniach na tzw. niskim i wysokim parterze, zainstalowany jest system alarmowy dźwiękowy z czujnikami. Po uruchomieniu system powiadamia 3 pracowników ŚDS. Wejścia na niskim i wysokim parterze zaopatrzone sa w podwójne zamki( jeden z atestem). W korytarzach na nskim i wyskim parterze jest system monitoringu.  Na wysokim parterze wejście do pomieszczeń odbywa się dodatkowo przez 2 pary drzwi plastikowych. na każdym poziomie znajdują się gaśnice - łącznie 10 szt. kasa zabezpieczona kratamiw oknach i na drzwiach. pomieszczenia księgowe mają kraty w oknach i zamki z atestem. pracownia stolarska i pralnia posiadają kraty w drzwiach. dodatkowo na zewnątrz przy wejściu są dwie kamery monitoringu</t>
  </si>
  <si>
    <t>Urządzenie wielofunkcyjne P-2540I MFP</t>
  </si>
  <si>
    <t>Monitor interaktywny Newlinie TT6519RS</t>
  </si>
  <si>
    <t>stołówka, internat, światłowód</t>
  </si>
  <si>
    <t>Zestaw komputerowy (monitor LED 24"iaomi Mi+Desktop Dell Vostro 3910 MT i7- 12700/16gb/960+1TB/Win11P) 4 sztuki</t>
  </si>
  <si>
    <t>Monitor LED 24" SAMSUNG - 3 sztuki</t>
  </si>
  <si>
    <t>Desktop Dell Vostro 3910 MT i7-12700/16GB+1TB/Win11P - 2 sztuki</t>
  </si>
  <si>
    <t>Desktop Dell Inspirion 3910 i7 - 12700F/16GB/512/Win11P GTX1660 super</t>
  </si>
  <si>
    <t>Monitor LED 24" Samsung -10 sztuk</t>
  </si>
  <si>
    <t>Desktop Dell Vostro 3910 MT i7-12700/16GB+1TB/Win11P - 3 sztuki</t>
  </si>
  <si>
    <t>UL. ŻNIŃSKA 6, 88-410 GĄSAWA</t>
  </si>
  <si>
    <t>ROZDRABNIACZ BIJAKOWY H115</t>
  </si>
  <si>
    <t>POM AUGUSTÓW</t>
  </si>
  <si>
    <t>KOSIARKA ROTACYJNA 1,35 WIRAX</t>
  </si>
  <si>
    <t>WIRAX ZP-U TUCHOM</t>
  </si>
  <si>
    <t>KOCIOŁ GRZEWCZY</t>
  </si>
  <si>
    <t>PPHU CZERLIN</t>
  </si>
  <si>
    <t>STOLMARK OŚWIĘCIM</t>
  </si>
  <si>
    <t>M.KACZOROWSKI GUZAŁKI</t>
  </si>
  <si>
    <t>OPRYSKIWACZ ZAW P152</t>
  </si>
  <si>
    <t>400 L</t>
  </si>
  <si>
    <t>PROMAR ZŁOTKI</t>
  </si>
  <si>
    <t>SIEWNIK ZBOŻOWY POZNANIAK 420/3</t>
  </si>
  <si>
    <t>ROZSIEWACZ NAWOZÓW</t>
  </si>
  <si>
    <t>350 L</t>
  </si>
  <si>
    <t>ZMYWARKA DO NACZYŃ EASY -500 HP DD EDESA</t>
  </si>
  <si>
    <t>PRZETRZĄSACZO-ZGRABIARKA Z-518</t>
  </si>
  <si>
    <t>KUCHNIA WOLNOSTOJĄCA ELEKTRYCZNA</t>
  </si>
  <si>
    <t>AGREGAT UPRAWOWY H 115</t>
  </si>
  <si>
    <t>PPHU MOSKIT ŚLIWNIKI</t>
  </si>
  <si>
    <t>ROBOT WIELOFUNKCYJNY</t>
  </si>
  <si>
    <t>KITCHENAID</t>
  </si>
  <si>
    <t>utwardzony plac przy siłowni zewnętrznej</t>
  </si>
  <si>
    <t xml:space="preserve">ogólnodostępne boisko wielofunkcyjne z ogólnodostępną siłownią zewnętrzną,
</t>
  </si>
  <si>
    <t>modernizacja ogrodzenia</t>
  </si>
  <si>
    <t>panele ogrodzeniowe, jedna kamera zewnętrzna</t>
  </si>
  <si>
    <t>ogrodzenie siatkowe, panele ogrodzeniowe, jedna kamera zewnętrzna</t>
  </si>
  <si>
    <t>projektor ACER X138WHP DLP.</t>
  </si>
  <si>
    <t>LENOVO IDEAPAD 3 15 PF2KLNM5</t>
  </si>
  <si>
    <t>Waga sklepowa DIBAL SPC-S 6/15 KG (3 szt.)</t>
  </si>
  <si>
    <t>Laptop ASUS 15,6" (2 szt.)</t>
  </si>
  <si>
    <t>wypożyczone ze Starostwa Tablice interaktywne</t>
  </si>
  <si>
    <t>Kolumna mobilna Ibiza PORT</t>
  </si>
  <si>
    <t>Tablet Samsung Galaxy Tab S7</t>
  </si>
  <si>
    <t>Szlifierka kątowa B&amp;D 125 1200W</t>
  </si>
  <si>
    <t>Szlifierka kątowa MAKITA GA9040R</t>
  </si>
  <si>
    <t>Młot udarowy Makita HR 5212C</t>
  </si>
  <si>
    <t>Sprężarka Adler AD 244-50-2</t>
  </si>
  <si>
    <t>Młot udarowy Makita</t>
  </si>
  <si>
    <t>Nożyce HS45 Stihl</t>
  </si>
  <si>
    <t>Ker odkurzacz PUZZI</t>
  </si>
  <si>
    <t>Sprężarka Adler AD</t>
  </si>
  <si>
    <t>Szlifierka kątowa MAKITA</t>
  </si>
  <si>
    <t>System monitoringu (na zewnątrz budynku)</t>
  </si>
  <si>
    <t>Zasilacz UPS Linne Interactive 60VA Green Cell</t>
  </si>
  <si>
    <t>System przeciwpożarowy na bazie systemu alramowego</t>
  </si>
  <si>
    <t>Serwerowania</t>
  </si>
  <si>
    <t>Niszczarka Rexel+130X</t>
  </si>
  <si>
    <t>Moonitor ACC27" 27B2H VGA HDMI</t>
  </si>
  <si>
    <t>System alarmowy</t>
  </si>
  <si>
    <t>Drukarka laserowa HP LASER JET PRO M12a</t>
  </si>
  <si>
    <t>Urządzenie wielofunkcyjne XEROX</t>
  </si>
  <si>
    <t>gaśnice, hydrant, system przeciwpożarowy na bazie alarmu, alarm, całodobowa ochrona fizyczna doraźna, całodobowy monitoring wizyjny, kraty lub rolety antywłamaniowe w oknach, zamki, kłódki</t>
  </si>
  <si>
    <t>gaśnice, alarm, całodobowa ochrona fizyczna doraźna, całodobowy monitoring wizyjny, kraty                               w oknach, zamki, kłódki</t>
  </si>
  <si>
    <t xml:space="preserve">Modernizacja budynku, tj.  dostosowanie budynku  do potrzeb osób niepełnosprawnych, w szczególności :
1) przebudowa podjazdu dla osób niepełnosprawnych,
2) przebudowa części pomieszczeń budynku w celu dostępu do szybu windy,
3) przebudowa pomieszczeń sanitarnych na parterze budynku w celu wykonania WC dla osób niepełnosprawnych,
4) budowa szybu windy dla osób niepełnosprawnych oraz montaż windy wraz z wymaganymi instalacjami  (pkt 1- 4; 2019 r., wielkość poniesionych nakładów na remont - 558 300,60 zł)                                                  5) remont klatki schodowej (2020r.,                                                                     wielkość poniesionych nakładów na remont - 151 672,11 zł)                      6) remont korytarza I kondygnacji oraz sali konferencyjnej z dostosowaniem do potrzeb osób niepełnosprawnych   (2021 r.,131 043,25 zł,  wielkość poniesionych nakładów      </t>
  </si>
  <si>
    <t xml:space="preserve">Zespół komputerowy - serwer </t>
  </si>
  <si>
    <t xml:space="preserve">FORTIGATE 100F </t>
  </si>
  <si>
    <t xml:space="preserve">Serwer DELL </t>
  </si>
  <si>
    <t>Infrastruktura IT</t>
  </si>
  <si>
    <t>Lodówka BEKO TS190330N</t>
  </si>
  <si>
    <t>Dell Vostro 3710 SFF</t>
  </si>
  <si>
    <t xml:space="preserve">Zestaw komputerowy (Dell Vostro 3710 SFF + monitor Iiyama 27 </t>
  </si>
  <si>
    <t xml:space="preserve">Zestaw komputerowy (Dell Vostro 3710 SFF +  monitor Iiyama 27 </t>
  </si>
  <si>
    <t>Zestaw komputerowy (Dell Vostro 3710 SFF + 2 monitory Iiyama 24</t>
  </si>
  <si>
    <t>Niszczarka Fellowes LX2021 (4 sztuki)</t>
  </si>
  <si>
    <t>Dysk do serwera HPE PrpLinat DL360 Gen10 4LFF (2 szt.)</t>
  </si>
  <si>
    <t>Laptop Dell Vostro 5620 (2 szt.)</t>
  </si>
  <si>
    <t>Laptop Dell Vostro 3510</t>
  </si>
  <si>
    <t>Laminator Wallner LM441</t>
  </si>
  <si>
    <t xml:space="preserve">Drukarka przenośna HP Office 250 Mobile WIFI </t>
  </si>
  <si>
    <t>stołówka, inwentarz żywy, kozy, kuce</t>
  </si>
  <si>
    <t>prowadzenie działalności cateringowej</t>
  </si>
  <si>
    <t>,</t>
  </si>
  <si>
    <t>Ubezpieczony</t>
  </si>
  <si>
    <t>Poszkodowany</t>
  </si>
  <si>
    <t>Ryzyko</t>
  </si>
  <si>
    <t>Data Szkody</t>
  </si>
  <si>
    <t>Opis szkody</t>
  </si>
  <si>
    <t>Data decyzji</t>
  </si>
  <si>
    <t>Suma wypłat</t>
  </si>
  <si>
    <t>2018 rok</t>
  </si>
  <si>
    <t>Zarząd Dróg Powiatowych w Żninie  z siedzibą w Podgórzynie</t>
  </si>
  <si>
    <t>OC dróg</t>
  </si>
  <si>
    <t xml:space="preserve">osoba trzecia </t>
  </si>
  <si>
    <t>Uszkodzenie pojazdu na drodze wskutek uderzenia w zalegający śnieg na nawierzchni jezdni.</t>
  </si>
  <si>
    <t>Uszkodzenie pojazdu na drodze wskutek najechania na ubytek w nawierzchni drogi</t>
  </si>
  <si>
    <t>Uszkodzenie pojazdu na drodze wskutek najechania na ubytek w nawierzchni jezdni.</t>
  </si>
  <si>
    <t>Mienie od ognia i innych zdarzeń</t>
  </si>
  <si>
    <t>Uszkodzenie regulatora kotła c.o. wskutek przepięcia elektrycznego</t>
  </si>
  <si>
    <t>Uszkodzenie pojazdu na drodze wskutek złego stanu nawierzchni jezdni.</t>
  </si>
  <si>
    <t>OC ogólne</t>
  </si>
  <si>
    <t>Uszkodzenie szyby pojazdu wskutek uderzenia kamienia spod kół innego pojazdu, na odcinku gdzie prowadzone były prace remontowe.</t>
  </si>
  <si>
    <t>Uszkodzenie pojazdu na drodze w wyniku uderzenia w drzewo, które upadło na jezdnię tuż przezd jadącym autem.</t>
  </si>
  <si>
    <t>Uszkodzenie pojazdu wskutek upadku konara drzewa.</t>
  </si>
  <si>
    <t>Uszkodzenie pojazdu na drodze w wyniku wjechania w ubytki w nawierzchni jezdni.</t>
  </si>
  <si>
    <t>Kradzież</t>
  </si>
  <si>
    <t>Wławanie do pomieszczenia gospodarczego, kradzież dwóch kosiarek samojezdnych  i jednej kosy oraz uszkodzenie ogrodzenia przez nieznanych sprawców</t>
  </si>
  <si>
    <t>Uszkodzenie pojazduna drodze w wyniku wjechania w ubytek w nawierzchni jezdni.</t>
  </si>
  <si>
    <t>Uszkodzenie pojazdu na drodze w wyniku wjechania w wyrwę po studzience ściekowej , w nawierzchni jezdni.</t>
  </si>
  <si>
    <t>Uszkodzenie pojazdu na drodze wskutek najechania  na ubytek w nawierzchni jezdni.</t>
  </si>
  <si>
    <t>b/d</t>
  </si>
  <si>
    <t>Uszkodzenie pojazdu na drodze wskutek uderzenia kamieniem, który wydostał się spod kół innego uczestnika ruchu.</t>
  </si>
  <si>
    <t>Uszkodzenie lampy wraz z układem elektronicznym oraz magazyny na parterze wskutek zalania powstałego podczas awarii instalacji wodnej.</t>
  </si>
  <si>
    <t>Uszkodzenie pojazdu wskutek najechania na ubytek w drodze.</t>
  </si>
  <si>
    <t>Uszkodzenie lampy wraz z układem elektronicznym wskutek zalania powstałego podczas awarii instalacji wodnej</t>
  </si>
  <si>
    <t>Uszkodzenie pojazdu wskutek kolizji ze zwierzyną leśną.</t>
  </si>
  <si>
    <t>Uraz ciała( ból szyji) wskutek kolizji pojazu ze zwierzyna leśna.</t>
  </si>
  <si>
    <t>Zalanie 2 szt. lamp ( Ametyst LED)  w łazience w wyniku awarii polegajacej na niedrożności odpływu wody, co doprowadzilo do zalania pomieszczenia poniżej.</t>
  </si>
  <si>
    <t>Uszkodzenie pojazdu na drodze wkutek uderzenia (otarcia) o konary wystające na drogę</t>
  </si>
  <si>
    <t>Zespół Szkół Ponadgimnazjalnych Żnin</t>
  </si>
  <si>
    <t>Namalowanie sprayem 3 pojedyńczych napisów na elewacji budynku warsztatów szkolnych w wyniku działań chuligańskich.</t>
  </si>
  <si>
    <t>Uszkodzenie pojazdu wskutek najechana na wystającą z drogi płytę betonową.</t>
  </si>
  <si>
    <t>Uszkodzenie pojazdu na drodze w wyniku wjechania w ubytek w nawierzchni jezdni.</t>
  </si>
  <si>
    <t>Uszkodzenie pojazdu w wyniku wpadnięcia w poslizg  na nieodśnieżonej i oblodzonej drodze.</t>
  </si>
  <si>
    <t>Razem:</t>
  </si>
  <si>
    <t>2019 rok</t>
  </si>
  <si>
    <t>Zespół Szkół Specjalnych</t>
  </si>
  <si>
    <t>Zalanie pomieszczeń na parterze oraz w piwnicy wskutek rozszczelnienia zaworu doprowadzającego zimną wodę do umywaliki w łazience na parterze budynku.</t>
  </si>
  <si>
    <t>REGRES dla ARVAL SERVICE LEASE POLSKA Sp.z o.o.,  działającego w imieniu GREENVAL, uszkodzenie pojazdu w wyniku wjechania w ubytek w nawierzchni jezdni</t>
  </si>
  <si>
    <t>Uszkodzenie pojazdu na drodze wskutek najechania na liczne ubytki w nawierzchni drogi</t>
  </si>
  <si>
    <t>Uszkodzenie pojazdu na drodze wskutek zderzenia ze zwierzyną leśną (sarna)</t>
  </si>
  <si>
    <t>Uszkodzenie pojazdu przez kamień, który wypadł spod kół jadącego z naprzeciwka samochodu.</t>
  </si>
  <si>
    <t>Uszkodzenie pojazdu na drodze w wyniku uderzenia kamieni pozostawionych na jezdni, które wydostały się spod kól pojazdu ciężarowego, poruszającego się przed pojazdem poszkodowanej.</t>
  </si>
  <si>
    <t>Poradnia Psychologiczno-Pedagogiczna</t>
  </si>
  <si>
    <t>Pojawienie się zacieków na ścianach i suficie w toalecie prawdopodobnie wskutek awarii prysznicy znajdujących się na I piętrze budynku</t>
  </si>
  <si>
    <t>Zalanie części pomieszczeń warsztatów szkolnych  w wyniku uszkodzenia pokrycia dachowego (papa) na budynku Warsztatów Szkolnych oraz elewacji budynku z powodu uszkodzenia dachu budynku szopo-garażu.</t>
  </si>
  <si>
    <t>Uszkodzenie pojazdu na drodze w wyniku najechania na zespół ubytków w nawierzchni jezdni.</t>
  </si>
  <si>
    <t>Uszkodzenie pojazdu na drodze wskutek uderzenia przez spadającą z drzewa suchą gałąź</t>
  </si>
  <si>
    <t>Uszkodzenie pojazu na drodze w wyniku uderzenia kamieni pozostawionych na jezdni podczas  przejazdu innego pojazdu.</t>
  </si>
  <si>
    <t>Uszkodzenie motocyklu na drodze wskutek zderzenia ze zwierzyną leśną (jeleniem)</t>
  </si>
  <si>
    <t>Uszkodzenie pojazu na drodze w wyniku wjechania w ubytek w nawierzchni jezdni.</t>
  </si>
  <si>
    <t>Uszkodzenie elementów budynku w wyniku  upadku drzewa ( lipa)  podczas krótkotrwałej wichury.</t>
  </si>
  <si>
    <t>Uszkodzenie pojazdu wskutek kolizji z dziką zwierzyną.</t>
  </si>
  <si>
    <t>Uszkodzenie pojazdu na drodze wskutek porysowania lakieru o wystające krzaki na ulicy.</t>
  </si>
  <si>
    <t>Uszkodzenie pojazdu  na drodze w wyniku  nagłego wtargięcia na jezdnię zwierzyny leśnej (dzika).</t>
  </si>
  <si>
    <t>uszkodzenie pojazdu wskutek próby ominięcia leżącej gałęzi na drodze</t>
  </si>
  <si>
    <t>Obrażenia ciała kierującej pojazdem doznane w wyniku wypadku  ( uderzenia pojazdu w drzewo) spowodowanego przez  nieuprzatnięcie z drogi powiatowej  błota , które spłynęło z pola.</t>
  </si>
  <si>
    <t>Obrażenia ciała pasażera doznane  w wyniku wypadku  ( uderzenia pojazdu w drzewo) spowodowanego przez  nieuprzatnięcie z drogi powiatowej  błota , które spłynęło z pola.</t>
  </si>
  <si>
    <t>REGRES dla PZU SA, Uszkodzenie pojazdu na drodze.</t>
  </si>
  <si>
    <t>Uszkodzenie dachu oraz zalanie sufitu i ściany w  budynku Starostwa wskutek silnych opadów deszczu i silnego wiatru.</t>
  </si>
  <si>
    <t>Uszkodzenie pojazdu  na drodze w wyniku uderzenia kamienia podczas mijania innego pojazdu.</t>
  </si>
  <si>
    <t>Uszkodzenie pojazdu na drodze wskutek zderzenia ze zwierzyną leśną (sarną)</t>
  </si>
  <si>
    <t>Uszkodzenie okularów korekcyjnych nauczyciela prowadzącego przez niepełnosprawą intelektualnie uczennicę.</t>
  </si>
  <si>
    <t>Uszkodzenie pojazdu na drodze w wyniku najechania na wyrwe w nawierzchni  jezdni .</t>
  </si>
  <si>
    <t>Uszkodzenie pojazdu na drodze wskutek zderzenia ze zwierzyną leśną (dwie sarny)</t>
  </si>
  <si>
    <t>Uszkodzenie pojazdu na drodze w wyniku wjechania w niezabezpieczoną otwartą studzienkę.</t>
  </si>
  <si>
    <t>Uszkodzenie pojazdu na drodze w wyniku stanu nawierzchni oraz nienależytego zabezpieczenia odcinka jezdni będacego w budowie.</t>
  </si>
  <si>
    <t>2020 rok</t>
  </si>
  <si>
    <t>Zapytanie przedregresowe!: Uszkodzenie pojazdu wskutek kolizji z zwierzyną leśną.</t>
  </si>
  <si>
    <t>Zapytanie przed regresowe  PZU - Uszkodzenie pojazdu na drodze</t>
  </si>
  <si>
    <t>Uszkodzenie pojazdu  wskutek najechania na ubytek w drodze.</t>
  </si>
  <si>
    <t>Uszkodzenie pojazdu na drodze w wyniku uderzenia pozostawionych na jezdni kamieni,  podczas mijania pojazdu ciężarowego.</t>
  </si>
  <si>
    <t>Uszkodzenie zaparkowanego samochodu wskutek uderzenia kamieniem, który wypadł spod kół przejeżdżającego samochodu.</t>
  </si>
  <si>
    <t>Zalanie trzech sal lekcyjnych wskutek intensywnych opadów deszczu</t>
  </si>
  <si>
    <t>Zespół Szkół Niepublicznych w  Piechcinie</t>
  </si>
  <si>
    <t>Zalanie pomieszczeń piwnicznych, pieca centralnego ogrzewania, zgromadzonego węgla oraz styropianu do ocieplenia budynku wskutek pęknięcia rury wodociągowej</t>
  </si>
  <si>
    <t>Zalanie klatki schodowej na II piętrze budynku wskutek intensywnych opadów deszczu</t>
  </si>
  <si>
    <t>Uszkodzenie pojazdu na drodze w wyniku wjechania w ubytek  w nawierzchni jezdni.</t>
  </si>
  <si>
    <t>Uszkodzenie pojazdu na drodze wskutek uderzenia przez kamień , który wyskoczył spod kosiarki wykaszającej przydrożny rów</t>
  </si>
  <si>
    <t>Uszkodzenie pojazdu ( szyba przednia oraz reflektor) w wyniku uderzenia kamieni,  znajdujących się w kałuży wody, spod kół przejeżdżającego autobusu.</t>
  </si>
  <si>
    <t>ZAPYTANIE PRZEDREGRESOWE Z PZU SA, uszkodzenie pojazdu na drodze w wyniku  wjechania w wyrwe w nawierzchni jezdni.</t>
  </si>
  <si>
    <t>Uszkodzenie pojazdu wskutek kolizji z dziką zwierzyną( sarną)</t>
  </si>
  <si>
    <t>Uszkodzenie pojazdu na drodze wskutek uderzenia przez całkowicie spróchniałe drzewo</t>
  </si>
  <si>
    <t>Zalanie sufitu i ściany w toalecie na parterze prawdopodobnie wskutek awarii pryszniców znajdujących się na I piętrze budynku</t>
  </si>
  <si>
    <t>Zespół Szkół Niepublicznych Janowiec Wielkopolski</t>
  </si>
  <si>
    <t>Uszkodzenie drzwi wejściowych przez nieznanych sprawców.</t>
  </si>
  <si>
    <t>2021 rok</t>
  </si>
  <si>
    <t>ZAPYTANIE PRZEDREGRESOWE Z PZU, Uszkodzenie pojazdu na drodze w wyniku najechania na ubytek w nawierzchni jezdni.</t>
  </si>
  <si>
    <t>Uszkodzenie pojazd(szyby) wskutek uderzenia kamieniem( asfaltem pochodzącym z ubytku drogi)</t>
  </si>
  <si>
    <t>Uszkodzenie pojazdu na drodze w wyniku najechania na ubytek w nawierzchni jezdni.</t>
  </si>
  <si>
    <t>Uszkodzenie pojazdu na drodze w wyniku kolizji z dziką zwierzyną (sarną) na nieoznaczonym znakiem ostrzegawczym odcinku jezdni.</t>
  </si>
  <si>
    <t>Uszkodzenie elewacji budynku w wyniku dewastacji przez dzikie zwierzęta -ptaki.</t>
  </si>
  <si>
    <t>Obrażenia ciała doznane na skutek przewrócenia się o ubytek w nawierzchni drogi.</t>
  </si>
  <si>
    <t>Uszkodzenie pojazdu na drodze w wyniku kolizji z dzikim zwierzęciem (stadem saren).</t>
  </si>
  <si>
    <t>Uszkodzenie pojazdu na drodze  ( miska olejowa ) w wyniku najechania na nierówną nawierzchnię z kostki brukowej.</t>
  </si>
  <si>
    <t>Uszkodzenie pojazdu na drodze w wyniku kolizji z dziką zwierzyną (sarną).</t>
  </si>
  <si>
    <t>Zespół Szkół Ekonomiczno- Handlowych</t>
  </si>
  <si>
    <t>Uszkodzenie zaparkowanego pojazdu ( zbicie szyby) w wyniku upadku dachówki z dachu budynku szkoły.</t>
  </si>
  <si>
    <t>Uszkodzenie pojazdu na drodze w wyniku kolizji z dzikimi zwierzęciem.</t>
  </si>
  <si>
    <t>Uszkodzenie pojazdu na drodze w wyniku uderzenia kamienia pozostawionego na jezdni, który został podbity przez przejeżdżający pojazdu.</t>
  </si>
  <si>
    <t>Środowiskowy Dom Samopomocy</t>
  </si>
  <si>
    <t>NNW</t>
  </si>
  <si>
    <t>Uraz ciała wskutek upadku na nierównym chodniku</t>
  </si>
  <si>
    <t>ZAPYTANIE PRZEDREGRESOWE Z PZU SA, uszkodzenie pojazdu na drodze w wyniku wjechania na zbyt wysoki krawężnik</t>
  </si>
  <si>
    <t>Uszkodzenie pojazdu na drodze w wyniku kolizji z dzikim zwierzęciem - sarną.</t>
  </si>
  <si>
    <t>Uszkodzenie pojazdu wskutek najechania na zbyt wysoki uskok jezdni.</t>
  </si>
  <si>
    <t>Zalanie pomieszczeń znajdujacych się w piwnicy w wyniku intensywnych opadów deszczu oraz burzy.</t>
  </si>
  <si>
    <t>Uszkodzenie pojazdu wskutek uderzenia przez kamienie zalegające na drodze, które odprysły spod kół innych pojazdów</t>
  </si>
  <si>
    <t>Obrażenia ciała doznane w wyniku  wpadnięcia jedną noga w niezabezpieczoną studzienkę na chodniku.</t>
  </si>
  <si>
    <t>Uszkodzenie telewizora wskutek przepięcia (awaria instalacji zasilającej)</t>
  </si>
  <si>
    <t>Uszkodzenie pojazdu na drodze wskutek ubytków oraz oblodzonej nawierzchni jezdni.</t>
  </si>
  <si>
    <t>2022 rok</t>
  </si>
  <si>
    <t>Uszkodzenie pojazdu wskutek najechania na ubytek w drodze</t>
  </si>
  <si>
    <t>Powiatowe Centrum Pomocy Rodzinie</t>
  </si>
  <si>
    <t>Zalanie fekaliami pomieszczeń wskutek awarii instalacji kanalizacyjnej</t>
  </si>
  <si>
    <t>Elektronika</t>
  </si>
  <si>
    <t>Uszkodzenie mechanizmu panelu sterującego w stojaku automatycznego dozowania płynów z zasilaniem sieciowo-bakteryjnym wskutek dewastacji przez nieznanego sprawcę</t>
  </si>
  <si>
    <t>Uszkodzenie pokrycia dachu przez silny porywisty wiatr</t>
  </si>
  <si>
    <t>Uszkodzenie pojazdu na drodzdze w wyniku wjechania w wyrwę (ubytek) w nawierzchni jezdni.</t>
  </si>
  <si>
    <t>Zalanie łącznika sali gimnastycznej wskutek ulewnego deszczu</t>
  </si>
  <si>
    <t>Uszkodzenie pojazdu wskutek uderzenia kamieniem, który wypadł spod kół samochodu mijanego</t>
  </si>
  <si>
    <t>Uszkodzenie pojazdu na drodze w wyniku wjechania w ubytek w anwierzchni jezdni.</t>
  </si>
  <si>
    <t>Uzkodzenie sygnalizatora świetlnego w wyniku silnego wiatru.</t>
  </si>
  <si>
    <t>Uszkodzenie znaku drogowego przez silny wiatr-  Orkan Eunice</t>
  </si>
  <si>
    <t>Uszkodzenie pojazdu wskutek uderzenia przez lustro drogowe podczas silnego wiatru</t>
  </si>
  <si>
    <t>REGRES DLA PZU!: Uszkodzenie pojazdu</t>
  </si>
  <si>
    <t>Uszkodzenie pojazdu wskutek najechania na wyrwę  w drodze.</t>
  </si>
  <si>
    <t>Pojawienie się zacieków na suficie z płyt kartonowo-gipsowych w wyniku awarii najprawdopodobniej kranu znajdującego się w pomieszczeniu powyżej.</t>
  </si>
  <si>
    <t>Uszkodzenie pojazdu na drodze w wyniku kolizji z dzika zwierzyną (sarną), na odcinku jezdni gdzie pobocze drogowe zarośnięte było roslinnością  ograniczającą widocznosć.</t>
  </si>
  <si>
    <t>Zalanie mienia podczas silnych opadów deszczu</t>
  </si>
  <si>
    <t>Uszkodzenie sygnalizatora świetlnego prez nieznanego sprawcę</t>
  </si>
  <si>
    <t>Zalanie sufitu pokoju w części mieszkalno-łóżkowej</t>
  </si>
  <si>
    <t>Uszkodzenie instalacji podczas wypadku z udziałem mieszkańca DPS</t>
  </si>
  <si>
    <t>Uszkodzenie pojazdu wskutek zderzenia ze zwierzyną</t>
  </si>
  <si>
    <t>Uszkodzenie mienia wskutek dewastacji</t>
  </si>
  <si>
    <t>Pęknięcie rury w wyniku czego zalaniu uległa zabudowa rur kanalizacyjnych</t>
  </si>
  <si>
    <t>Zniszczenie okularów pracownbika ( pomoc nauczyciela) w wyniku agresywnego zachowania podopiecznego podczas zajęc.</t>
  </si>
  <si>
    <t>Uszkodzenie nawierzchni drogi powiatowej wskutek prawdopodobnego upadku maszyny</t>
  </si>
  <si>
    <t>Stowarzyszenie Wspierania Inicjatyw Społeczno-Wychowawczych</t>
  </si>
  <si>
    <t>Uszkodzenie centrali telefonicznej wskutek wyładowań atmosferycznych</t>
  </si>
  <si>
    <t>Uszkodzenie elewacji budynku Warsztatów Szkolnych wskutek aktu wandalizmu dokonanego przez nieznanych sprawców.</t>
  </si>
  <si>
    <t>Uszkodzenie pojazdu wskutek uderzenia kamieniem podczas wykaszania traw</t>
  </si>
  <si>
    <t>Kradzież mienia w wyniku włamania do pomieszczeń: dwóch garaży i magazynu.</t>
  </si>
  <si>
    <t>Zalanie mienia podczas opadów deszczu.</t>
  </si>
  <si>
    <t>Uszkodzenie mechanizmu  panelu sterującego wskutek dewastacji</t>
  </si>
  <si>
    <t>Uszkodzenie pojazdu o wystającą studzienkę</t>
  </si>
  <si>
    <t>Uszkodzenie barier wygrodzeniowych prawdopodobnie wskutek uderzenia przez pojazd.</t>
  </si>
  <si>
    <t>2023 rok</t>
  </si>
  <si>
    <t>Zalanie pomieszczenia szatni w budynku wskutek rozszczelnienia części pokrycia dachowego podczas porywistego wiatru i intensywnych opadów deszczu.</t>
  </si>
  <si>
    <t>ZAPYTANIE PRZEDREGRESOWE DLA PZU!: Uszkodzenie pojazdu wskutek najechania na ubytek w drodze</t>
  </si>
  <si>
    <t xml:space="preserve">Uszkodzenie pojazdu na drodze w wyniku uderzenia kamieniem, który wydostał się spod kół innego pojazdu. </t>
  </si>
  <si>
    <t>Osoba trzecia</t>
  </si>
  <si>
    <t>Tabela nr 4 - Wykaz maszyn i urządzeń do ubezpieczenia od uszkodzeń (od wszystkich ryzyk)</t>
  </si>
  <si>
    <t>Tabela nr 5</t>
  </si>
  <si>
    <t>w budynku odbywają się zajęcia dydaktyczne dla młodzieży</t>
  </si>
  <si>
    <t>w budynku odbywają się zajęcia dydaktyczne (sportowe) dla młodzieży</t>
  </si>
  <si>
    <t>boisko przeznaczone jest do zajęć sportowych</t>
  </si>
  <si>
    <t xml:space="preserve">1. remont korytarza w budynku szkoły - luty 2018 r. (koszt remontu 25.899,70 zł);
2. remont świetlicy szkolnej - styczeń 2019 r. (koszt 16.629,30 zł);
3. remont łazienki damskiej na parterze w budynku szkoły - wrzesień 2019 r. (koszt remontu 38.067,41 zł), styczeń 2020 (koszt remontu: 11.408,48 zł);
4. remont łazienki nauczycielskiej na parterze - grudzień 2019 r. (koszt remontu: 7.300,00 zł);
5. remont korytarza na I piętrze - luty 2020 r. (koszt remontu 20.954,71 zł);
6. remont klasopracowni języka angielskiego i języka niemieckiego - luty 2021 r. (koszt remontu: 33.440,83 zł)                                                 7. remont szkolnej infrastruktury sportowej: remont pokrycia dachowego i malowanie elewacji sali ginastycznej - wrzesień 2021 (koszt remontu: 125.091,00 zł)                              8. remont korytarza szkolnego na parterze - wrzesień 2022 r. (koszt remontu: 158.277,53 zł)                            9. remont pomieszczenia sekretariatu i gabinetu dyrektora - sierpień 2023 r. (koszt remontu: 21.637,64 zł)                        </t>
  </si>
  <si>
    <t>Drukarka DTC1500 FD</t>
  </si>
  <si>
    <t>Budżet roczny</t>
  </si>
  <si>
    <t>Monitor LED 24 Acer Nitro</t>
  </si>
  <si>
    <t>562-18-03-991</t>
  </si>
  <si>
    <t>Komputer PC i7-12700K/Z690/32GB RAM/500GB M.2/2x 4TB SATA/Win11 PRO</t>
  </si>
  <si>
    <t>Laptop 15,6" Dell Inspiron 3520 i5/16GB/1TB z Win11P</t>
  </si>
  <si>
    <t>ogrodzenie  siatkowe, jedna kamera zewnętrzna</t>
  </si>
  <si>
    <t>Komputer HP 290G3 SFF</t>
  </si>
  <si>
    <t>Komputer PC HP PRO SFF G9</t>
  </si>
  <si>
    <t>Generator pary</t>
  </si>
  <si>
    <t>Mikser+ramię</t>
  </si>
  <si>
    <t>Smartfon (2szt)</t>
  </si>
  <si>
    <t>Notebook Lenowo (3szt)</t>
  </si>
  <si>
    <t>Monitor (3szt)</t>
  </si>
  <si>
    <t>Drukarka (3szt)</t>
  </si>
  <si>
    <t>Monitor interaktywny</t>
  </si>
  <si>
    <t>zabezpieczenia znajdują się w poszczególnych jednostkach znajdujących się w lokalu nr 2;           sygnał alarmowy przeciwkradzieżowy przekazywany jest lokalnie na terenie obiektu i do  pracowników jednostki;                                                                   sygnał alarmowy przeciwpożarowy przekazywany jest lokalnie na terenie obiektu</t>
  </si>
  <si>
    <t xml:space="preserve">Termomodernizacja 2020 rok (wartość: 1 738 335,79 zł);     Platforma pionowa Kali B przy budynku 2020 r. (wartość: 48 831,00 zł);                                                Budowa Patio w budynku 2020 r. (wartość: 30 000,00 zł);                 Montaż I etapu instalacji PPOŻ  2021 r. (wartość: 24 600,00 zł);              Remont instalacji wodno-kanalizacyjnej 2022 r. (wartość: 43 861,62 zł);                         Przebudowa węzła cieplnego w budynku 2023 r. (wartość:  200 628,87 zł);                          Przebudowa instalacji centralnego ogrzewania 2023 r. (wartość:   276 184,73 zł).                            </t>
  </si>
  <si>
    <t>Remont lokalu 2021 rok (wartość 153 252,27 zł) wymiana posadzek, wymiana stolarki okiennej, wymiana stolarki drzwiowej, wykonywanie tynków wewnętrznych i gładzi na sufitachi ścianach, malowanie ścian i sufitów, zainstalowanie nowej instalacji C.O.- montaż pompy ciepła)</t>
  </si>
  <si>
    <t>Komputer NTT Office 5H510</t>
  </si>
  <si>
    <t>Monitor LCD 24" AOC</t>
  </si>
  <si>
    <t>Monitor AOC 23,8"</t>
  </si>
  <si>
    <t>Laptop Lenovo V15-ADA R3 4G 4G 256G 90 sztuk - projekt wykluczenie cyfrowe</t>
  </si>
  <si>
    <t>8710Z</t>
  </si>
  <si>
    <t>Około 1.500 uczniów korzysta oferty poradni w ciągu roku</t>
  </si>
  <si>
    <t>Urządzenie wielofunkcyjne Brother-MCF-T920DW</t>
  </si>
  <si>
    <t>Komputer stacjonarny HP Pro 400 G9</t>
  </si>
  <si>
    <t>Komputer PRO X511/32GB/500SSD/2TB/2xLAN - 4 szt</t>
  </si>
  <si>
    <t>Monitor LED 24" Samsung - 8 szt.</t>
  </si>
  <si>
    <t>Monitor Interaktywny Lyra 7521Q</t>
  </si>
  <si>
    <t>Monitor Interaktywny NewLine TT 6519 RS +</t>
  </si>
  <si>
    <t>Drukarka EPSON EcoTank ITS L6270 - 2 szt.</t>
  </si>
  <si>
    <t>Drukarka EPSON EcoTank ITS L1250</t>
  </si>
  <si>
    <t>Drukarka EPSON EcoTank ITS L3251</t>
  </si>
  <si>
    <t>Monitor Interaktywny NewLine Lyra TT 6521Q - 2 szt</t>
  </si>
  <si>
    <t>Urządzenie wielofunkcyjne HP Smart Tank790 Duplex</t>
  </si>
  <si>
    <t>Komputer Dell Vostro 3910MT Win 11 Pro Core i7 - 4 szt</t>
  </si>
  <si>
    <t>Monitor LED 24" Samsung - 4 szt.</t>
  </si>
  <si>
    <t>Szatkownica/krajalnica do warzyw Profi Line + Tarcze</t>
  </si>
  <si>
    <t>1) prace blacharsko-dekarskie na dachu budynku PUP  przeprowadzone w okresie lipiec-sierpień 2019 r. na kwotę  29.836,90 zł,                                                           2)  XII 2020 r. modernizacja łazienki  29 520,00 zł;                                                               3) XII 2020 modernizacja oświetlenia 14 83,80 zł;                                                                4) wymiana okien w kotłowni 3100,00 zł,                                                       5)  XI 2023r.  termomodernizacja fundamentów  przy ścianie zakładowej składnicy akt 22 378,84 zł                                                                      6) XII 2023r.częściowa wymiana rynien (przy zakładowej składnicy akt)  1715 zł</t>
  </si>
  <si>
    <t>Urzadzenie wielofunkcyjne CANON image  RUNNER ADVANCE C257I MFP DXP</t>
  </si>
  <si>
    <t>serwer DELL R350</t>
  </si>
  <si>
    <t>URZĄDZENIE KONICA MINOLTA  BIZHUB C3350i</t>
  </si>
  <si>
    <t>URZADZENIE WIELOFUNKCYJNE EPSON L6290 ECOTANK</t>
  </si>
  <si>
    <t>KOMPUTER Dell Vostro 3710</t>
  </si>
  <si>
    <t xml:space="preserve">NISZCZARKA SECURIO </t>
  </si>
  <si>
    <t>translator VASCO M3 Arctic White</t>
  </si>
  <si>
    <t>NISZCZARKA FELLOWS AUTOMAX 100M</t>
  </si>
  <si>
    <t>UPS APC Smart-UPS</t>
  </si>
  <si>
    <t>system pętli indukcyjnej stanowiskowej</t>
  </si>
  <si>
    <t>notebook Lenovo ThinkPad E15</t>
  </si>
  <si>
    <t>telefon xiaomi</t>
  </si>
  <si>
    <t>Lenovo notebok</t>
  </si>
  <si>
    <t>8560Z, 8532A</t>
  </si>
  <si>
    <t>Monitor interaktywny Newline TT6519RS 2x5960,00</t>
  </si>
  <si>
    <t xml:space="preserve">Pomieszczenie pod nadzorem czujników wzbudzanych poprzez wykrywanie ruchu- sygnał jest przekazywany do wyznaczonych pracownikow ZSS, gaśnice TYP GP - 12 szt., gaśnice TYP G SE- 1 szt, gaśnice TYP GS - 2 szt gaśnice TYP G AFB - 1 szt, hydranty - TYP 52-7 szt. </t>
  </si>
  <si>
    <t>Urządzenie wielofunkcyjne LEXmark</t>
  </si>
  <si>
    <t>Laptop Dell Vostro</t>
  </si>
  <si>
    <t>Notebook Dell Inspirion</t>
  </si>
  <si>
    <t>Mobilna pętla indukcyjna Smart Loop</t>
  </si>
  <si>
    <t>85.60.Z, 85.32.A, 85.32.B, 85.32.C</t>
  </si>
  <si>
    <t>Kamera Ip</t>
  </si>
  <si>
    <t>Niszczarka Kobra</t>
  </si>
  <si>
    <t>Drukarka Brother</t>
  </si>
  <si>
    <t>Drukarka Lexmark</t>
  </si>
  <si>
    <t>ASBER GREEN LINE Szafa chłodnicza</t>
  </si>
  <si>
    <t>182W, 230V/50Hz</t>
  </si>
  <si>
    <t>Hendi</t>
  </si>
  <si>
    <t>31.07.2022 r.</t>
  </si>
  <si>
    <t>Stacje naprawcze do rowerów</t>
  </si>
  <si>
    <t xml:space="preserve">Stacje naprawcze do rowerów </t>
  </si>
  <si>
    <t>Serwer POWEREDGE R650XS GTU_06 wraz z wewnętrzną siecią LAN</t>
  </si>
  <si>
    <t>Zestaw komputerowy Dell Vostro 3710 SFF + Monitor Liyama ProLite</t>
  </si>
  <si>
    <t>Komputer Dell Vostro 3710 SFF i5</t>
  </si>
  <si>
    <t xml:space="preserve">Monitor Iiyama ProLite XUB2793 </t>
  </si>
  <si>
    <t>Monitor Iiyama ProLite XUB279 FHD</t>
  </si>
  <si>
    <t>Projektor EPSON EB-L520U</t>
  </si>
  <si>
    <t xml:space="preserve">Znacznik nawigacyjno - informacyjny z funkcją audio YourWay Plus </t>
  </si>
  <si>
    <t>Znacznik nawigacyjno informacyjny YourWay Beacon (4 szt.)</t>
  </si>
  <si>
    <t xml:space="preserve">System wzywania pomocy Call - Hear </t>
  </si>
  <si>
    <t>Ekspres ciśnieniowy Siemens</t>
  </si>
  <si>
    <t>Liczarka 2108bk</t>
  </si>
  <si>
    <t>Sprzęt komputerowy AIO Elite One 870</t>
  </si>
  <si>
    <t xml:space="preserve">Samsung Galaxy Tab A </t>
  </si>
  <si>
    <t>Dell Latiude 5540</t>
  </si>
  <si>
    <t xml:space="preserve">Dell Vostro 3520 i5 </t>
  </si>
  <si>
    <t>Samsung Galaxy Tab A9+  X216 (9 szt.)</t>
  </si>
  <si>
    <t>Samsung Galaxy Tab A9+  X210 (13 szt.)</t>
  </si>
  <si>
    <t>monitoring wizyjny</t>
  </si>
  <si>
    <t>kłódki, monitoring wizyjny</t>
  </si>
  <si>
    <t>gaśnica, kraty w oknach, kłódki, monitoring wizyjny</t>
  </si>
  <si>
    <t>dwa zamki w drzwiach, monitoring wizyjny</t>
  </si>
  <si>
    <t>gaśnice, kłódki, kraty w oknach, monitoring wizyjny</t>
  </si>
  <si>
    <t>gaśnice, alarm, ochrona fizyczna doraźna, monitoring wizyjny, kraty w oknach</t>
  </si>
  <si>
    <t>gaśnice, alarm, ochrona fizyczna doraźna, monitoring wizyjny, czujniki i urządzenia alarmowe przeciwpożarowe, kraty na oknach lub rolety antywłamaniowe, dwa zamki w drzwiach</t>
  </si>
  <si>
    <t>wartość rynkowa</t>
  </si>
  <si>
    <t>Router Netbox ZTE</t>
  </si>
  <si>
    <t>Czajnik Tefal KISBD</t>
  </si>
  <si>
    <t>Klawiatura, mysz bezprzewodowa Logitech</t>
  </si>
  <si>
    <t>Expres Siemens TE655319 RW</t>
  </si>
  <si>
    <t>Czajnik elektroniczny Gotze &amp;Jensen KT500X</t>
  </si>
  <si>
    <t>Kompkatowy Klucz udarowy</t>
  </si>
  <si>
    <t>Zamiatarka spalinowa Stiga</t>
  </si>
  <si>
    <t>Dedra wiertarka udarowa</t>
  </si>
  <si>
    <t>Podkaszarka Still HT 135</t>
  </si>
  <si>
    <t>Stihl Kosa</t>
  </si>
  <si>
    <t>Młotowiertarka DEWELT 18V</t>
  </si>
  <si>
    <t>Szlifierka 125 DEWELT 18V</t>
  </si>
  <si>
    <t>Wkrętarka DEWELT UDAR 18V</t>
  </si>
  <si>
    <t>Laptop HP PROBOOK 450 G9 15,6</t>
  </si>
  <si>
    <t>Dysk zew. SEAGATE</t>
  </si>
  <si>
    <t>Tablet SAMSUNG GALAXY TAB</t>
  </si>
  <si>
    <t>Monitoring strzelnicy: kamera kopuła - 3 szt., dysk HDD, switch POE zasilanie kamer, switch, okablowanie monitoringu</t>
  </si>
  <si>
    <t>kasa fiskalna Novitus sento on-line 2 szt.</t>
  </si>
  <si>
    <t>Waga dibal spc-s rs232 2 szt.</t>
  </si>
  <si>
    <t>Projektor ACER W371 5 szt.</t>
  </si>
  <si>
    <t>Komputer DESKTOP DELL Vostro 3710 SFF 4 szt.</t>
  </si>
  <si>
    <t>Telewizor LG LED 75"</t>
  </si>
  <si>
    <t>Monitor iiYAMA</t>
  </si>
  <si>
    <t>Monitor LED 24" (IL) 4 szt.</t>
  </si>
  <si>
    <t>System szkolno-treningowy POJEDYNEK</t>
  </si>
  <si>
    <t>Raport szkodowości Powiatu Żnińskiego z ostatnich 6 lat, tj. za okres od 2018 r. do 17.03.2024 r.</t>
  </si>
  <si>
    <t>Uszkodzenie pojazdu wskutek najchania na ubytek w drodze.</t>
  </si>
  <si>
    <t>Uszkodzenie pojazdu</t>
  </si>
  <si>
    <t>Uszkodzenie pojazdu na drodze w wyniku wjechania w wyrwę w nawierzchni jezdni. Pojazd zastępczy.</t>
  </si>
  <si>
    <t xml:space="preserve">Zarząd Dróg Powiatowych </t>
  </si>
  <si>
    <t>Uszkodzenie mienia wskutek uderzenia pojazdem przez nieznanego sprawcę</t>
  </si>
  <si>
    <t>Zarząd Dróg Powiatowych</t>
  </si>
  <si>
    <t>Uszkodzenie infrastruktury drogowej w wyniku uderzenia drogowego z udziałem nieznanego sprawcy.</t>
  </si>
  <si>
    <t>Uszkodzenie pojazdu wskutek wskutek uderzenia kamieniem</t>
  </si>
  <si>
    <t>Uszkodzenie pojazdu na drodze  w wyniku wjechania w ubytek w nawierzchni jezdni.</t>
  </si>
  <si>
    <t>Uszkodzenie pojazdu na drodze w wyniku najechania na nieoznaczone nierówności/ubytki w nawierzchni jezdni.</t>
  </si>
  <si>
    <t>Uszkodzenie mienia wskutek przepięcia podczas przerw w dostawie prądu</t>
  </si>
  <si>
    <t>Dewastacja mienia</t>
  </si>
  <si>
    <t>Uszkodzenie pojazdu na drodze w wyniku wjechania w wyrwe (ubytek) w nawierzchni jezdni.</t>
  </si>
  <si>
    <t>Uszkodzenie pojazdu na drodze w wyniku najechania na naprawione ubytki w nawierzchni jezdni,  nieodpowiednio zagęszczoną masą, która spowodowala odprysk kamienia.</t>
  </si>
  <si>
    <t>Uraz ciała wskutek najechania rowerem na ubytek w drodze</t>
  </si>
  <si>
    <t>Uszkodzenie mienia w wyniku złamania sie i upadku gałezi oraz konarów z przydrożnego drzewa (klonu).</t>
  </si>
  <si>
    <t>Uszkodzenie pojazdu ( szyba) w wyniku uderzenia kamienia spod kosiarki , podczas koszenia pobocza.</t>
  </si>
  <si>
    <t>Uszkodzenie mienia</t>
  </si>
  <si>
    <t>Uszkodzenie pojazdu przez powalony konar drzewa</t>
  </si>
  <si>
    <t>Uszkodzenie pojazdu na drodze podczas jazdy w wyniku upadku spróchniałej gałęzi z drzewa.</t>
  </si>
  <si>
    <t>Uszkozenie pojazdu wskutek najechania na ubytek w drodze</t>
  </si>
  <si>
    <t>Awaria pieca grzewczego</t>
  </si>
  <si>
    <t>Uszkodzenie pojazdu wskutek upadku gałęzi</t>
  </si>
  <si>
    <t>Uszkodzenie pojazdu na drodze w wyniku wjechania w ubytek w nawierzchni.</t>
  </si>
  <si>
    <t>I Liceum Ogólnokształcące im. Braci Śniadeckich w Żninie</t>
  </si>
  <si>
    <t>I LO w Żninie</t>
  </si>
  <si>
    <t>Zbicie szyby w oknie</t>
  </si>
  <si>
    <t>Zalanie mienia podczas intensywnych opadów deszczu</t>
  </si>
  <si>
    <t>Uszkodzenie pojazdu wskutek  najechania na ubytek w drodze</t>
  </si>
  <si>
    <t>ZAPYTANIE PRZEDREGRESOWE DLA ERGO HESTIA!: Uszkodzenie pojazdu wskutek najechania na ubytek w drodze</t>
  </si>
  <si>
    <t>REZERWY</t>
  </si>
  <si>
    <t>Uszkodzenie pojazdu na drodze w wyniku wpadnięcia w poślizg na oblodzonej nawierzchni jezdni.</t>
  </si>
  <si>
    <t>Otwarta</t>
  </si>
  <si>
    <t>Uszkodzenie  lawety na drodze w wyniku wjechania w ubytek/wyrwę w nawierzchni jezdni.</t>
  </si>
  <si>
    <t>2024 rok</t>
  </si>
  <si>
    <t>Zalanie mienia wskutek zatoru rury kanalizacyjnej</t>
  </si>
  <si>
    <t>Uszkodzenie pojazdu wskutek wpadnięcia w poślizg na śliskiej nawierzchni drogi</t>
  </si>
  <si>
    <t>Zniszczenie okularów korekcyjnych w wyniku niepożadanego zachowania uczennicy, która chwyciła okulary, rzuciła na podłoge i podeptała je.</t>
  </si>
  <si>
    <t>Uszkodzenie pojazdu wskutek wpadnięcia w poślizg</t>
  </si>
  <si>
    <t>Uszkodzenie pojazdu wskutek najechania na ubytek w drodze. Użytkownik: Kaaz Wiesław, ul. Rolna 2, 63-200 Jarocin</t>
  </si>
  <si>
    <t>Uszkodznie pojazdu wskutek najechania na ubytek w drodze</t>
  </si>
  <si>
    <t>Uszkodzenie pojazdu na drodze w wyniku wjechania w ubytek (wyrwę) w nawierzchni jezdni.</t>
  </si>
  <si>
    <t>otwarta</t>
  </si>
  <si>
    <t>Uszkodzenie pojazdu z powodu ubytku na drodze</t>
  </si>
  <si>
    <t>SUMA SZKÓD</t>
  </si>
  <si>
    <t>SUMA REZERW</t>
  </si>
  <si>
    <r>
      <t>Szkody w okresie 01.07.2023 - 17.03.2024 (</t>
    </r>
    <r>
      <rPr>
        <b/>
        <sz val="14"/>
        <color rgb="FFFF0000"/>
        <rFont val="Calibri"/>
        <family val="2"/>
        <charset val="238"/>
        <scheme val="minor"/>
      </rPr>
      <t>ostatni rok ubezpieczeniowy</t>
    </r>
    <r>
      <rPr>
        <b/>
        <sz val="14"/>
        <color theme="1"/>
        <rFont val="Calibri"/>
        <family val="2"/>
        <charset val="238"/>
        <scheme val="minor"/>
      </rPr>
      <t>)</t>
    </r>
  </si>
  <si>
    <r>
      <rPr>
        <b/>
        <sz val="12"/>
        <rFont val="Arial"/>
        <family val="2"/>
        <charset val="238"/>
      </rPr>
      <t>w tym</t>
    </r>
    <r>
      <rPr>
        <sz val="12"/>
        <rFont val="Arial"/>
        <family val="2"/>
        <charset val="238"/>
      </rPr>
      <t xml:space="preserve"> OC dróg</t>
    </r>
  </si>
  <si>
    <r>
      <t>Szkody w okresie 01.01.2020 - 31.12.2023 (</t>
    </r>
    <r>
      <rPr>
        <b/>
        <sz val="14"/>
        <color rgb="FFFF0000"/>
        <rFont val="Calibri"/>
        <family val="2"/>
        <charset val="238"/>
        <scheme val="minor"/>
      </rPr>
      <t>4 pełne lata</t>
    </r>
    <r>
      <rPr>
        <b/>
        <sz val="14"/>
        <color theme="1"/>
        <rFont val="Calibri"/>
        <family val="2"/>
        <charset val="238"/>
        <scheme val="minor"/>
      </rPr>
      <t>)</t>
    </r>
  </si>
  <si>
    <r>
      <rPr>
        <b/>
        <sz val="12"/>
        <rFont val="Arial"/>
        <family val="2"/>
        <charset val="238"/>
      </rPr>
      <t>w tym</t>
    </r>
    <r>
      <rPr>
        <sz val="12"/>
        <rFont val="Arial"/>
        <family val="2"/>
        <charset val="238"/>
      </rPr>
      <t xml:space="preserve"> szkody incydentalne, </t>
    </r>
    <r>
      <rPr>
        <sz val="12"/>
        <color rgb="FFFF0000"/>
        <rFont val="Arial"/>
        <family val="2"/>
        <charset val="238"/>
      </rPr>
      <t>4 zdarzenia losowe</t>
    </r>
    <r>
      <rPr>
        <sz val="12"/>
        <rFont val="Arial"/>
        <family val="2"/>
        <charset val="238"/>
      </rPr>
      <t>, takie jak zerwany dach, kradzież, zalanie mienia</t>
    </r>
  </si>
  <si>
    <t>Nie dotyczy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</si>
</sst>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\ #,##0.00&quot; zł &quot;;\-#,##0.00&quot; zł &quot;;&quot; -&quot;#&quot; zł &quot;;@\ "/>
    <numFmt numFmtId="166" formatCode="_-* #,##0.00&quot; zł&quot;_-;\-* #,##0.00&quot; zł&quot;_-;_-* \-??&quot; zł&quot;_-;_-@_-"/>
    <numFmt numFmtId="167" formatCode="#,##0.00&quot; zł &quot;;\-#,##0.00&quot; zł &quot;;&quot; -&quot;#&quot; zł &quot;;@\ "/>
    <numFmt numFmtId="168" formatCode="0_ ;\-0\ "/>
    <numFmt numFmtId="169" formatCode="#,##0\ &quot;zł&quot;"/>
  </numFmts>
  <fonts count="5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9"/>
      <name val="Arial"/>
      <family val="2"/>
      <charset val="238"/>
    </font>
    <font>
      <sz val="1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00B05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.5"/>
      <name val="Arial"/>
      <family val="2"/>
      <charset val="238"/>
    </font>
    <font>
      <sz val="6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4">
    <xf numFmtId="0" fontId="0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</cellStyleXfs>
  <cellXfs count="71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0" fillId="3" borderId="0" xfId="0" applyFill="1"/>
    <xf numFmtId="0" fontId="5" fillId="3" borderId="0" xfId="0" applyFont="1" applyFill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0" fillId="0" borderId="0" xfId="6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/>
    </xf>
    <xf numFmtId="44" fontId="5" fillId="0" borderId="0" xfId="6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vertical="top"/>
    </xf>
    <xf numFmtId="44" fontId="9" fillId="0" borderId="0" xfId="6" applyFont="1" applyAlignment="1">
      <alignment horizontal="center" vertical="center"/>
    </xf>
    <xf numFmtId="0" fontId="9" fillId="3" borderId="0" xfId="0" applyFont="1" applyFill="1"/>
    <xf numFmtId="0" fontId="18" fillId="6" borderId="6" xfId="0" applyFont="1" applyFill="1" applyBorder="1" applyAlignment="1">
      <alignment horizontal="center" vertical="center"/>
    </xf>
    <xf numFmtId="164" fontId="18" fillId="6" borderId="6" xfId="0" applyNumberFormat="1" applyFont="1" applyFill="1" applyBorder="1" applyAlignment="1">
      <alignment horizontal="center" vertical="center" wrapText="1"/>
    </xf>
    <xf numFmtId="44" fontId="18" fillId="6" borderId="6" xfId="6" applyFont="1" applyFill="1" applyBorder="1" applyAlignment="1">
      <alignment horizontal="center" vertical="center" wrapText="1"/>
    </xf>
    <xf numFmtId="164" fontId="15" fillId="8" borderId="22" xfId="0" applyNumberFormat="1" applyFont="1" applyFill="1" applyBorder="1" applyAlignment="1">
      <alignment horizontal="right" wrapText="1"/>
    </xf>
    <xf numFmtId="164" fontId="15" fillId="8" borderId="11" xfId="0" applyNumberFormat="1" applyFont="1" applyFill="1" applyBorder="1" applyAlignment="1">
      <alignment horizontal="right" wrapText="1"/>
    </xf>
    <xf numFmtId="164" fontId="15" fillId="8" borderId="35" xfId="0" applyNumberFormat="1" applyFont="1" applyFill="1" applyBorder="1" applyAlignment="1">
      <alignment horizontal="right" wrapText="1"/>
    </xf>
    <xf numFmtId="0" fontId="6" fillId="6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9" borderId="36" xfId="0" applyFont="1" applyFill="1" applyBorder="1" applyAlignment="1">
      <alignment horizontal="center" vertical="center"/>
    </xf>
    <xf numFmtId="0" fontId="0" fillId="9" borderId="36" xfId="0" applyFill="1" applyBorder="1" applyAlignment="1">
      <alignment horizontal="center" vertical="center" wrapText="1"/>
    </xf>
    <xf numFmtId="0" fontId="23" fillId="3" borderId="0" xfId="0" applyFont="1" applyFill="1"/>
    <xf numFmtId="0" fontId="9" fillId="3" borderId="0" xfId="0" applyFont="1" applyFill="1" applyAlignment="1">
      <alignment wrapText="1"/>
    </xf>
    <xf numFmtId="0" fontId="23" fillId="3" borderId="0" xfId="0" applyFont="1" applyFill="1" applyAlignment="1">
      <alignment wrapText="1"/>
    </xf>
    <xf numFmtId="0" fontId="23" fillId="0" borderId="0" xfId="0" applyFont="1"/>
    <xf numFmtId="0" fontId="24" fillId="3" borderId="0" xfId="0" applyFont="1" applyFill="1"/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vertical="center" wrapText="1"/>
    </xf>
    <xf numFmtId="0" fontId="24" fillId="3" borderId="0" xfId="0" applyFont="1" applyFill="1" applyAlignment="1">
      <alignment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3" fillId="3" borderId="0" xfId="0" applyFont="1" applyFill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/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0" borderId="0" xfId="0" applyFont="1"/>
    <xf numFmtId="0" fontId="26" fillId="3" borderId="0" xfId="0" applyFont="1" applyFill="1" applyAlignment="1">
      <alignment horizontal="center" vertical="center" wrapText="1"/>
    </xf>
    <xf numFmtId="164" fontId="26" fillId="3" borderId="0" xfId="0" applyNumberFormat="1" applyFont="1" applyFill="1" applyAlignment="1">
      <alignment horizontal="right" vertical="center" wrapText="1"/>
    </xf>
    <xf numFmtId="0" fontId="23" fillId="4" borderId="0" xfId="0" applyFont="1" applyFill="1"/>
    <xf numFmtId="0" fontId="26" fillId="0" borderId="0" xfId="0" applyFont="1" applyAlignment="1">
      <alignment horizontal="center" vertical="center" wrapText="1"/>
    </xf>
    <xf numFmtId="164" fontId="26" fillId="0" borderId="0" xfId="0" applyNumberFormat="1" applyFont="1" applyAlignment="1">
      <alignment horizontal="right" vertical="center" wrapText="1"/>
    </xf>
    <xf numFmtId="0" fontId="26" fillId="3" borderId="31" xfId="0" applyFont="1" applyFill="1" applyBorder="1" applyAlignment="1">
      <alignment horizontal="center" vertical="center" wrapText="1"/>
    </xf>
    <xf numFmtId="164" fontId="26" fillId="3" borderId="30" xfId="0" applyNumberFormat="1" applyFont="1" applyFill="1" applyBorder="1" applyAlignment="1">
      <alignment horizontal="right" vertical="center" wrapText="1"/>
    </xf>
    <xf numFmtId="0" fontId="26" fillId="3" borderId="0" xfId="0" applyFont="1" applyFill="1"/>
    <xf numFmtId="0" fontId="26" fillId="0" borderId="0" xfId="0" applyFont="1"/>
    <xf numFmtId="0" fontId="26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164" fontId="26" fillId="3" borderId="0" xfId="0" applyNumberFormat="1" applyFont="1" applyFill="1" applyAlignment="1">
      <alignment horizontal="right" vertical="top" wrapText="1"/>
    </xf>
    <xf numFmtId="0" fontId="27" fillId="3" borderId="0" xfId="0" applyFont="1" applyFill="1" applyAlignment="1">
      <alignment horizontal="center" vertical="center" wrapText="1"/>
    </xf>
    <xf numFmtId="164" fontId="27" fillId="3" borderId="0" xfId="6" applyNumberFormat="1" applyFont="1" applyFill="1" applyBorder="1" applyAlignment="1">
      <alignment horizontal="right" vertical="center" wrapText="1"/>
    </xf>
    <xf numFmtId="0" fontId="26" fillId="3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64" fontId="26" fillId="0" borderId="0" xfId="0" applyNumberFormat="1" applyFont="1" applyAlignment="1">
      <alignment horizontal="right" vertical="top" wrapText="1"/>
    </xf>
    <xf numFmtId="0" fontId="24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0" fontId="24" fillId="0" borderId="0" xfId="0" applyFont="1" applyAlignment="1">
      <alignment horizontal="center" vertical="center"/>
    </xf>
    <xf numFmtId="44" fontId="24" fillId="0" borderId="0" xfId="6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0" xfId="0" applyFont="1"/>
    <xf numFmtId="0" fontId="15" fillId="3" borderId="0" xfId="0" applyFont="1" applyFill="1"/>
    <xf numFmtId="44" fontId="15" fillId="6" borderId="6" xfId="6" applyFont="1" applyFill="1" applyBorder="1" applyAlignment="1">
      <alignment horizontal="center" vertical="center"/>
    </xf>
    <xf numFmtId="0" fontId="4" fillId="3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64" fontId="10" fillId="0" borderId="0" xfId="0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8" fillId="0" borderId="6" xfId="0" applyFont="1" applyBorder="1" applyAlignment="1">
      <alignment vertic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164" fontId="18" fillId="0" borderId="6" xfId="6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4" fontId="15" fillId="5" borderId="6" xfId="6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44" fontId="9" fillId="0" borderId="1" xfId="0" applyNumberFormat="1" applyFont="1" applyBorder="1"/>
    <xf numFmtId="164" fontId="10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vertical="center" wrapText="1"/>
    </xf>
    <xf numFmtId="0" fontId="29" fillId="3" borderId="0" xfId="0" applyFont="1" applyFill="1"/>
    <xf numFmtId="0" fontId="29" fillId="0" borderId="0" xfId="0" applyFont="1"/>
    <xf numFmtId="0" fontId="4" fillId="0" borderId="5" xfId="0" applyFont="1" applyBorder="1" applyAlignment="1">
      <alignment horizontal="center" vertical="center" wrapText="1"/>
    </xf>
    <xf numFmtId="49" fontId="4" fillId="0" borderId="5" xfId="0" quotePrefix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164" fontId="15" fillId="5" borderId="58" xfId="0" applyNumberFormat="1" applyFont="1" applyFill="1" applyBorder="1" applyAlignment="1">
      <alignment horizontal="right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164" fontId="9" fillId="3" borderId="1" xfId="0" applyNumberFormat="1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vertical="center" wrapText="1"/>
    </xf>
    <xf numFmtId="164" fontId="9" fillId="3" borderId="0" xfId="0" applyNumberFormat="1" applyFont="1" applyFill="1"/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23" fillId="3" borderId="0" xfId="0" applyFont="1" applyFill="1" applyAlignment="1">
      <alignment vertical="center" wrapText="1"/>
    </xf>
    <xf numFmtId="0" fontId="9" fillId="4" borderId="0" xfId="0" applyFont="1" applyFill="1"/>
    <xf numFmtId="44" fontId="9" fillId="0" borderId="1" xfId="6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right"/>
    </xf>
    <xf numFmtId="0" fontId="9" fillId="3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164" fontId="10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 vertical="center"/>
    </xf>
    <xf numFmtId="44" fontId="9" fillId="3" borderId="1" xfId="0" applyNumberFormat="1" applyFont="1" applyFill="1" applyBorder="1" applyAlignment="1">
      <alignment horizontal="center" vertical="center" wrapText="1"/>
    </xf>
    <xf numFmtId="44" fontId="19" fillId="3" borderId="2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 wrapText="1"/>
    </xf>
    <xf numFmtId="44" fontId="6" fillId="5" borderId="6" xfId="6" applyFont="1" applyFill="1" applyBorder="1" applyAlignment="1">
      <alignment horizontal="center" vertical="center" wrapText="1"/>
    </xf>
    <xf numFmtId="44" fontId="6" fillId="3" borderId="29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4" fontId="30" fillId="3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4" fontId="4" fillId="0" borderId="1" xfId="6" applyFont="1" applyFill="1" applyBorder="1" applyAlignment="1">
      <alignment vertical="center" wrapText="1"/>
    </xf>
    <xf numFmtId="0" fontId="31" fillId="3" borderId="0" xfId="0" applyFont="1" applyFill="1"/>
    <xf numFmtId="0" fontId="31" fillId="4" borderId="0" xfId="0" applyFont="1" applyFill="1"/>
    <xf numFmtId="164" fontId="28" fillId="0" borderId="6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9" fillId="7" borderId="0" xfId="0" applyFont="1" applyFill="1"/>
    <xf numFmtId="0" fontId="9" fillId="3" borderId="12" xfId="0" applyFont="1" applyFill="1" applyBorder="1" applyAlignment="1">
      <alignment horizontal="center" vertical="center" wrapText="1"/>
    </xf>
    <xf numFmtId="44" fontId="15" fillId="5" borderId="26" xfId="6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4" fontId="19" fillId="0" borderId="2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 wrapText="1"/>
    </xf>
    <xf numFmtId="0" fontId="4" fillId="3" borderId="1" xfId="7" applyNumberFormat="1" applyFont="1" applyFill="1" applyBorder="1" applyAlignment="1">
      <alignment horizontal="center" vertical="center"/>
    </xf>
    <xf numFmtId="164" fontId="4" fillId="3" borderId="1" xfId="7" applyNumberFormat="1" applyFont="1" applyFill="1" applyBorder="1" applyAlignment="1">
      <alignment horizontal="right" vertical="center"/>
    </xf>
    <xf numFmtId="0" fontId="4" fillId="10" borderId="1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166" fontId="4" fillId="3" borderId="1" xfId="5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4" fontId="9" fillId="0" borderId="1" xfId="6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44" fontId="9" fillId="0" borderId="5" xfId="6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31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4" fontId="10" fillId="0" borderId="1" xfId="6" applyNumberFormat="1" applyFont="1" applyFill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/>
    </xf>
    <xf numFmtId="0" fontId="28" fillId="0" borderId="0" xfId="0" applyFont="1"/>
    <xf numFmtId="44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8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right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9" fillId="3" borderId="1" xfId="3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0" borderId="5" xfId="3" applyFont="1" applyBorder="1" applyAlignment="1">
      <alignment horizontal="left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11" xfId="0" applyFont="1" applyBorder="1"/>
    <xf numFmtId="44" fontId="15" fillId="5" borderId="44" xfId="6" applyFont="1" applyFill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left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vertical="center" wrapText="1"/>
    </xf>
    <xf numFmtId="0" fontId="35" fillId="3" borderId="0" xfId="0" applyFont="1" applyFill="1"/>
    <xf numFmtId="0" fontId="35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44" fontId="4" fillId="3" borderId="1" xfId="7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center" vertical="center"/>
    </xf>
    <xf numFmtId="164" fontId="10" fillId="0" borderId="21" xfId="6" applyNumberFormat="1" applyFont="1" applyFill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4" fontId="19" fillId="0" borderId="21" xfId="0" applyNumberFormat="1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2" fontId="9" fillId="0" borderId="5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62" xfId="0" applyFont="1" applyBorder="1" applyAlignment="1">
      <alignment horizontal="center" vertical="center" wrapText="1"/>
    </xf>
    <xf numFmtId="4" fontId="9" fillId="0" borderId="62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44" fontId="6" fillId="0" borderId="1" xfId="6" applyFont="1" applyFill="1" applyBorder="1" applyAlignment="1">
      <alignment vertical="center" wrapText="1"/>
    </xf>
    <xf numFmtId="0" fontId="6" fillId="11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44" fontId="6" fillId="7" borderId="1" xfId="6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44" fontId="4" fillId="7" borderId="1" xfId="6" applyFont="1" applyFill="1" applyBorder="1" applyAlignment="1">
      <alignment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vertical="center" wrapText="1"/>
    </xf>
    <xf numFmtId="164" fontId="6" fillId="13" borderId="1" xfId="0" applyNumberFormat="1" applyFont="1" applyFill="1" applyBorder="1" applyAlignment="1">
      <alignment vertical="center" wrapText="1"/>
    </xf>
    <xf numFmtId="0" fontId="9" fillId="13" borderId="1" xfId="0" applyFont="1" applyFill="1" applyBorder="1"/>
    <xf numFmtId="0" fontId="15" fillId="13" borderId="1" xfId="0" applyFont="1" applyFill="1" applyBorder="1" applyAlignment="1">
      <alignment horizontal="left" vertical="center"/>
    </xf>
    <xf numFmtId="0" fontId="15" fillId="13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164" fontId="15" fillId="3" borderId="0" xfId="0" applyNumberFormat="1" applyFont="1" applyFill="1" applyAlignment="1">
      <alignment horizontal="right" vertical="center" wrapText="1"/>
    </xf>
    <xf numFmtId="0" fontId="9" fillId="0" borderId="2" xfId="2" applyFont="1" applyBorder="1" applyAlignment="1">
      <alignment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0" fontId="19" fillId="0" borderId="1" xfId="2" applyFont="1" applyBorder="1" applyAlignment="1">
      <alignment horizontal="center" vertical="center" wrapText="1"/>
    </xf>
    <xf numFmtId="0" fontId="9" fillId="0" borderId="5" xfId="2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164" fontId="15" fillId="3" borderId="0" xfId="0" applyNumberFormat="1" applyFont="1" applyFill="1" applyAlignment="1">
      <alignment horizontal="right" vertical="top" wrapText="1"/>
    </xf>
    <xf numFmtId="44" fontId="9" fillId="0" borderId="5" xfId="0" applyNumberFormat="1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6" fillId="9" borderId="36" xfId="1" applyFont="1" applyFill="1" applyBorder="1" applyAlignment="1">
      <alignment horizontal="center" vertical="center"/>
    </xf>
    <xf numFmtId="0" fontId="6" fillId="9" borderId="36" xfId="1" applyFont="1" applyFill="1" applyBorder="1" applyAlignment="1">
      <alignment horizontal="center" vertical="center" wrapText="1"/>
    </xf>
    <xf numFmtId="44" fontId="6" fillId="9" borderId="36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0" borderId="1" xfId="7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1" fontId="4" fillId="0" borderId="1" xfId="5" applyNumberFormat="1" applyFont="1" applyBorder="1" applyAlignment="1">
      <alignment horizontal="center" vertical="center" wrapText="1"/>
    </xf>
    <xf numFmtId="44" fontId="4" fillId="0" borderId="1" xfId="5" applyNumberFormat="1" applyFont="1" applyBorder="1" applyAlignment="1">
      <alignment horizontal="center" vertical="center" wrapText="1"/>
    </xf>
    <xf numFmtId="44" fontId="4" fillId="0" borderId="1" xfId="7" applyFont="1" applyBorder="1" applyAlignment="1">
      <alignment horizontal="center" vertical="center"/>
    </xf>
    <xf numFmtId="44" fontId="6" fillId="13" borderId="1" xfId="1" applyNumberFormat="1" applyFont="1" applyFill="1" applyBorder="1" applyAlignment="1">
      <alignment horizontal="center"/>
    </xf>
    <xf numFmtId="165" fontId="4" fillId="2" borderId="1" xfId="5" applyNumberFormat="1" applyFont="1" applyFill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/>
    </xf>
    <xf numFmtId="44" fontId="4" fillId="0" borderId="1" xfId="7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0" fontId="4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top" wrapText="1"/>
    </xf>
    <xf numFmtId="0" fontId="4" fillId="0" borderId="2" xfId="12" applyBorder="1" applyAlignment="1">
      <alignment vertical="center" wrapText="1"/>
    </xf>
    <xf numFmtId="44" fontId="4" fillId="3" borderId="1" xfId="7" applyFont="1" applyFill="1" applyBorder="1" applyAlignment="1">
      <alignment horizontal="center" vertical="center" wrapText="1"/>
    </xf>
    <xf numFmtId="44" fontId="4" fillId="0" borderId="1" xfId="12" applyNumberFormat="1" applyBorder="1" applyAlignment="1">
      <alignment vertical="center" wrapText="1"/>
    </xf>
    <xf numFmtId="0" fontId="4" fillId="0" borderId="1" xfId="12" applyBorder="1" applyAlignment="1">
      <alignment vertical="center" wrapText="1"/>
    </xf>
    <xf numFmtId="0" fontId="4" fillId="0" borderId="1" xfId="12" applyBorder="1" applyAlignment="1">
      <alignment horizontal="center" vertical="center" wrapText="1"/>
    </xf>
    <xf numFmtId="164" fontId="6" fillId="13" borderId="1" xfId="1" applyNumberFormat="1" applyFont="1" applyFill="1" applyBorder="1" applyAlignment="1">
      <alignment horizontal="right"/>
    </xf>
    <xf numFmtId="44" fontId="4" fillId="13" borderId="1" xfId="7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7" applyNumberFormat="1" applyFont="1" applyFill="1" applyBorder="1" applyAlignment="1">
      <alignment horizontal="center" vertical="center" wrapText="1"/>
    </xf>
    <xf numFmtId="44" fontId="4" fillId="0" borderId="1" xfId="17" applyFont="1" applyFill="1" applyBorder="1" applyAlignment="1">
      <alignment horizontal="center" vertical="center" wrapText="1"/>
    </xf>
    <xf numFmtId="44" fontId="4" fillId="0" borderId="1" xfId="17" applyFont="1" applyFill="1" applyBorder="1" applyAlignment="1">
      <alignment horizontal="right" vertical="center" wrapText="1"/>
    </xf>
    <xf numFmtId="8" fontId="10" fillId="0" borderId="1" xfId="0" applyNumberFormat="1" applyFont="1" applyBorder="1" applyAlignment="1">
      <alignment horizontal="center" vertical="center"/>
    </xf>
    <xf numFmtId="0" fontId="4" fillId="7" borderId="0" xfId="0" applyFont="1" applyFill="1"/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37" fillId="0" borderId="2" xfId="0" applyNumberFormat="1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44" fontId="9" fillId="0" borderId="1" xfId="2" applyNumberFormat="1" applyFont="1" applyBorder="1" applyAlignment="1">
      <alignment vertical="center" wrapText="1"/>
    </xf>
    <xf numFmtId="4" fontId="37" fillId="0" borderId="3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4" fillId="0" borderId="1" xfId="7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44" fontId="4" fillId="0" borderId="1" xfId="7" applyFont="1" applyBorder="1" applyAlignment="1">
      <alignment horizontal="center" vertical="center" wrapText="1"/>
    </xf>
    <xf numFmtId="44" fontId="4" fillId="13" borderId="1" xfId="7" applyFont="1" applyFill="1" applyBorder="1" applyAlignment="1">
      <alignment horizontal="center" vertical="center" wrapText="1"/>
    </xf>
    <xf numFmtId="44" fontId="4" fillId="0" borderId="1" xfId="7" applyFont="1" applyFill="1" applyBorder="1" applyAlignment="1">
      <alignment horizontal="center" vertical="center" wrapText="1"/>
    </xf>
    <xf numFmtId="44" fontId="24" fillId="13" borderId="1" xfId="7" applyFont="1" applyFill="1" applyBorder="1" applyAlignment="1">
      <alignment horizontal="center" vertical="center"/>
    </xf>
    <xf numFmtId="44" fontId="24" fillId="13" borderId="1" xfId="7" applyFont="1" applyFill="1" applyBorder="1" applyAlignment="1">
      <alignment horizontal="center" vertical="center" wrapText="1"/>
    </xf>
    <xf numFmtId="168" fontId="4" fillId="0" borderId="1" xfId="7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9" fillId="3" borderId="1" xfId="12" applyFont="1" applyFill="1" applyBorder="1" applyAlignment="1">
      <alignment horizontal="center" vertical="center" wrapText="1"/>
    </xf>
    <xf numFmtId="0" fontId="9" fillId="3" borderId="1" xfId="12" applyFont="1" applyFill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9" fillId="3" borderId="5" xfId="2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4" fontId="19" fillId="0" borderId="21" xfId="2" applyNumberFormat="1" applyFont="1" applyBorder="1" applyAlignment="1">
      <alignment horizontal="center" vertical="center" wrapText="1"/>
    </xf>
    <xf numFmtId="44" fontId="9" fillId="0" borderId="73" xfId="0" applyNumberFormat="1" applyFont="1" applyBorder="1" applyAlignment="1">
      <alignment horizontal="center" vertical="center"/>
    </xf>
    <xf numFmtId="164" fontId="23" fillId="0" borderId="46" xfId="0" applyNumberFormat="1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44" fontId="15" fillId="5" borderId="36" xfId="6" applyFont="1" applyFill="1" applyBorder="1" applyAlignment="1">
      <alignment horizontal="center" vertical="center"/>
    </xf>
    <xf numFmtId="44" fontId="9" fillId="0" borderId="27" xfId="6" applyFont="1" applyFill="1" applyBorder="1" applyAlignment="1">
      <alignment horizontal="center" vertical="center" wrapText="1"/>
    </xf>
    <xf numFmtId="44" fontId="9" fillId="0" borderId="28" xfId="6" applyFont="1" applyFill="1" applyBorder="1" applyAlignment="1">
      <alignment horizontal="center" vertical="center" wrapText="1"/>
    </xf>
    <xf numFmtId="0" fontId="9" fillId="0" borderId="71" xfId="0" applyFont="1" applyBorder="1" applyAlignment="1">
      <alignment vertical="center" wrapText="1"/>
    </xf>
    <xf numFmtId="0" fontId="19" fillId="0" borderId="54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left" vertical="center" wrapText="1"/>
    </xf>
    <xf numFmtId="0" fontId="9" fillId="3" borderId="34" xfId="0" applyFont="1" applyFill="1" applyBorder="1" applyAlignment="1">
      <alignment horizontal="center" vertical="center" wrapText="1"/>
    </xf>
    <xf numFmtId="164" fontId="9" fillId="3" borderId="34" xfId="0" applyNumberFormat="1" applyFont="1" applyFill="1" applyBorder="1" applyAlignment="1">
      <alignment horizontal="center" vertical="center" wrapText="1"/>
    </xf>
    <xf numFmtId="1" fontId="9" fillId="3" borderId="34" xfId="0" applyNumberFormat="1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44" fontId="6" fillId="9" borderId="36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/>
    </xf>
    <xf numFmtId="164" fontId="6" fillId="13" borderId="1" xfId="7" applyNumberFormat="1" applyFont="1" applyFill="1" applyBorder="1" applyAlignment="1">
      <alignment horizontal="right" vertical="center"/>
    </xf>
    <xf numFmtId="164" fontId="4" fillId="0" borderId="1" xfId="7" applyNumberFormat="1" applyFont="1" applyBorder="1" applyAlignment="1">
      <alignment horizontal="right" vertical="center"/>
    </xf>
    <xf numFmtId="164" fontId="4" fillId="0" borderId="1" xfId="7" applyNumberFormat="1" applyFont="1" applyFill="1" applyBorder="1" applyAlignment="1">
      <alignment horizontal="right" vertical="center"/>
    </xf>
    <xf numFmtId="44" fontId="4" fillId="0" borderId="1" xfId="7" applyFont="1" applyBorder="1" applyAlignment="1">
      <alignment horizontal="right" vertical="center"/>
    </xf>
    <xf numFmtId="164" fontId="33" fillId="9" borderId="44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4" fontId="9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/>
    </xf>
    <xf numFmtId="0" fontId="9" fillId="0" borderId="5" xfId="0" applyFont="1" applyBorder="1"/>
    <xf numFmtId="0" fontId="9" fillId="0" borderId="15" xfId="0" applyFont="1" applyBorder="1"/>
    <xf numFmtId="0" fontId="9" fillId="0" borderId="2" xfId="3" applyFont="1" applyBorder="1" applyAlignment="1">
      <alignment horizontal="left" vertical="center" wrapText="1"/>
    </xf>
    <xf numFmtId="0" fontId="9" fillId="0" borderId="2" xfId="3" applyFont="1" applyBorder="1" applyAlignment="1">
      <alignment horizontal="center" vertical="center" wrapText="1"/>
    </xf>
    <xf numFmtId="2" fontId="9" fillId="0" borderId="2" xfId="3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0" borderId="1" xfId="28" applyBorder="1" applyAlignment="1">
      <alignment vertical="center" wrapText="1"/>
    </xf>
    <xf numFmtId="0" fontId="4" fillId="0" borderId="1" xfId="28" applyBorder="1" applyAlignment="1">
      <alignment horizontal="center" vertical="center" wrapText="1"/>
    </xf>
    <xf numFmtId="44" fontId="4" fillId="0" borderId="1" xfId="28" applyNumberFormat="1" applyBorder="1" applyAlignment="1">
      <alignment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44" fontId="10" fillId="0" borderId="1" xfId="7" applyFont="1" applyBorder="1" applyAlignment="1">
      <alignment horizontal="center" vertical="center"/>
    </xf>
    <xf numFmtId="0" fontId="36" fillId="0" borderId="1" xfId="15" applyFont="1" applyBorder="1" applyAlignment="1">
      <alignment horizontal="center" vertical="center" wrapText="1"/>
    </xf>
    <xf numFmtId="44" fontId="36" fillId="0" borderId="1" xfId="15" applyNumberFormat="1" applyFont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165" fontId="4" fillId="2" borderId="1" xfId="15" applyNumberFormat="1" applyFill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wrapText="1"/>
    </xf>
    <xf numFmtId="0" fontId="2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15" applyFill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right"/>
    </xf>
    <xf numFmtId="0" fontId="3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44" fontId="4" fillId="0" borderId="1" xfId="7" applyFont="1" applyFill="1" applyBorder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0" fontId="4" fillId="0" borderId="1" xfId="15" applyBorder="1" applyAlignment="1">
      <alignment horizontal="center" vertical="center" wrapText="1"/>
    </xf>
    <xf numFmtId="166" fontId="4" fillId="0" borderId="1" xfId="15" applyNumberFormat="1" applyBorder="1" applyAlignment="1">
      <alignment horizontal="center" vertical="center" wrapText="1"/>
    </xf>
    <xf numFmtId="166" fontId="36" fillId="0" borderId="1" xfId="15" applyNumberFormat="1" applyFont="1" applyBorder="1" applyAlignment="1">
      <alignment horizontal="center" vertical="center" wrapText="1"/>
    </xf>
    <xf numFmtId="44" fontId="40" fillId="0" borderId="1" xfId="7" applyFont="1" applyFill="1" applyBorder="1" applyAlignment="1">
      <alignment horizontal="center" vertical="center"/>
    </xf>
    <xf numFmtId="164" fontId="15" fillId="5" borderId="6" xfId="6" applyNumberFormat="1" applyFont="1" applyFill="1" applyBorder="1" applyAlignment="1">
      <alignment horizontal="right" vertical="center"/>
    </xf>
    <xf numFmtId="164" fontId="9" fillId="0" borderId="1" xfId="6" applyNumberFormat="1" applyFont="1" applyFill="1" applyBorder="1" applyAlignment="1">
      <alignment horizontal="right" vertical="center" wrapText="1"/>
    </xf>
    <xf numFmtId="164" fontId="23" fillId="3" borderId="0" xfId="0" applyNumberFormat="1" applyFont="1" applyFill="1"/>
    <xf numFmtId="164" fontId="26" fillId="3" borderId="0" xfId="0" applyNumberFormat="1" applyFont="1" applyFill="1"/>
    <xf numFmtId="164" fontId="4" fillId="3" borderId="0" xfId="0" applyNumberFormat="1" applyFont="1" applyFill="1"/>
    <xf numFmtId="44" fontId="23" fillId="3" borderId="0" xfId="0" applyNumberFormat="1" applyFont="1" applyFill="1"/>
    <xf numFmtId="164" fontId="19" fillId="0" borderId="34" xfId="0" applyNumberFormat="1" applyFont="1" applyBorder="1" applyAlignment="1">
      <alignment horizontal="center" vertical="center"/>
    </xf>
    <xf numFmtId="164" fontId="9" fillId="0" borderId="24" xfId="0" applyNumberFormat="1" applyFont="1" applyBorder="1" applyAlignment="1">
      <alignment horizontal="center" vertical="center"/>
    </xf>
    <xf numFmtId="164" fontId="15" fillId="13" borderId="1" xfId="0" applyNumberFormat="1" applyFont="1" applyFill="1" applyBorder="1" applyAlignment="1">
      <alignment horizontal="right" vertical="center" wrapText="1"/>
    </xf>
    <xf numFmtId="0" fontId="10" fillId="17" borderId="1" xfId="0" applyFont="1" applyFill="1" applyBorder="1" applyAlignment="1">
      <alignment horizontal="center" vertical="center"/>
    </xf>
    <xf numFmtId="49" fontId="10" fillId="17" borderId="1" xfId="0" applyNumberFormat="1" applyFont="1" applyFill="1" applyBorder="1" applyAlignment="1">
      <alignment vertical="center" wrapText="1"/>
    </xf>
    <xf numFmtId="0" fontId="4" fillId="17" borderId="1" xfId="0" applyFont="1" applyFill="1" applyBorder="1" applyAlignment="1">
      <alignment horizontal="left" vertical="center" wrapText="1"/>
    </xf>
    <xf numFmtId="169" fontId="4" fillId="0" borderId="1" xfId="0" applyNumberFormat="1" applyFont="1" applyBorder="1" applyAlignment="1">
      <alignment horizontal="center" vertical="center"/>
    </xf>
    <xf numFmtId="0" fontId="15" fillId="17" borderId="0" xfId="0" applyFont="1" applyFill="1" applyAlignment="1">
      <alignment horizontal="left" vertical="center" wrapText="1"/>
    </xf>
    <xf numFmtId="0" fontId="4" fillId="17" borderId="46" xfId="0" applyFont="1" applyFill="1" applyBorder="1" applyAlignment="1">
      <alignment horizontal="left" vertical="center"/>
    </xf>
    <xf numFmtId="0" fontId="10" fillId="17" borderId="1" xfId="0" applyFont="1" applyFill="1" applyBorder="1" applyAlignment="1">
      <alignment vertical="center" wrapText="1"/>
    </xf>
    <xf numFmtId="164" fontId="26" fillId="3" borderId="1" xfId="0" applyNumberFormat="1" applyFont="1" applyFill="1" applyBorder="1" applyAlignment="1">
      <alignment horizontal="right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0" fillId="17" borderId="0" xfId="0" applyFont="1" applyFill="1" applyAlignment="1">
      <alignment horizontal="left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164" fontId="15" fillId="0" borderId="42" xfId="0" applyNumberFormat="1" applyFont="1" applyBorder="1" applyAlignment="1">
      <alignment horizontal="right" vertical="center" wrapText="1"/>
    </xf>
    <xf numFmtId="164" fontId="15" fillId="13" borderId="1" xfId="0" applyNumberFormat="1" applyFont="1" applyFill="1" applyBorder="1" applyAlignment="1">
      <alignment horizontal="right" vertical="top" wrapText="1"/>
    </xf>
    <xf numFmtId="0" fontId="10" fillId="17" borderId="5" xfId="0" applyFont="1" applyFill="1" applyBorder="1" applyAlignment="1">
      <alignment vertical="center" wrapText="1"/>
    </xf>
    <xf numFmtId="0" fontId="10" fillId="17" borderId="5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right" vertical="center" wrapText="1"/>
    </xf>
    <xf numFmtId="0" fontId="6" fillId="17" borderId="1" xfId="1" applyFont="1" applyFill="1" applyBorder="1" applyAlignment="1">
      <alignment horizontal="center" vertical="center"/>
    </xf>
    <xf numFmtId="0" fontId="27" fillId="17" borderId="1" xfId="1" applyFont="1" applyFill="1" applyBorder="1" applyAlignment="1">
      <alignment horizontal="center" vertical="center"/>
    </xf>
    <xf numFmtId="164" fontId="27" fillId="17" borderId="1" xfId="1" applyNumberFormat="1" applyFont="1" applyFill="1" applyBorder="1" applyAlignment="1">
      <alignment horizontal="right"/>
    </xf>
    <xf numFmtId="44" fontId="24" fillId="17" borderId="1" xfId="7" applyFont="1" applyFill="1" applyBorder="1" applyAlignment="1">
      <alignment horizontal="center" vertical="center"/>
    </xf>
    <xf numFmtId="44" fontId="24" fillId="17" borderId="1" xfId="7" applyFont="1" applyFill="1" applyBorder="1" applyAlignment="1">
      <alignment horizontal="center" vertical="center" wrapText="1"/>
    </xf>
    <xf numFmtId="44" fontId="9" fillId="3" borderId="1" xfId="12" applyNumberFormat="1" applyFont="1" applyFill="1" applyBorder="1" applyAlignment="1">
      <alignment vertical="center" wrapText="1"/>
    </xf>
    <xf numFmtId="0" fontId="4" fillId="17" borderId="0" xfId="0" applyFont="1" applyFill="1" applyAlignment="1">
      <alignment horizontal="left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4" fillId="0" borderId="2" xfId="28" applyBorder="1" applyAlignment="1">
      <alignment vertical="center" wrapText="1"/>
    </xf>
    <xf numFmtId="164" fontId="15" fillId="13" borderId="1" xfId="6" applyNumberFormat="1" applyFont="1" applyFill="1" applyBorder="1" applyAlignment="1">
      <alignment horizontal="right" vertical="center" wrapText="1"/>
    </xf>
    <xf numFmtId="0" fontId="15" fillId="17" borderId="41" xfId="0" applyFont="1" applyFill="1" applyBorder="1" applyAlignment="1">
      <alignment vertical="center" wrapText="1"/>
    </xf>
    <xf numFmtId="0" fontId="15" fillId="17" borderId="42" xfId="0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/>
    </xf>
    <xf numFmtId="0" fontId="6" fillId="17" borderId="1" xfId="1" applyFont="1" applyFill="1" applyBorder="1" applyAlignment="1">
      <alignment horizontal="center"/>
    </xf>
    <xf numFmtId="164" fontId="6" fillId="17" borderId="1" xfId="1" applyNumberFormat="1" applyFont="1" applyFill="1" applyBorder="1" applyAlignment="1">
      <alignment horizontal="right"/>
    </xf>
    <xf numFmtId="44" fontId="6" fillId="17" borderId="1" xfId="1" applyNumberFormat="1" applyFont="1" applyFill="1" applyBorder="1" applyAlignment="1">
      <alignment horizontal="center"/>
    </xf>
    <xf numFmtId="0" fontId="4" fillId="17" borderId="4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10" fillId="17" borderId="0" xfId="0" applyFont="1" applyFill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/>
    </xf>
    <xf numFmtId="0" fontId="4" fillId="17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 vertical="center" wrapText="1"/>
    </xf>
    <xf numFmtId="0" fontId="10" fillId="17" borderId="2" xfId="0" applyFont="1" applyFill="1" applyBorder="1" applyAlignment="1">
      <alignment horizontal="center" vertical="center"/>
    </xf>
    <xf numFmtId="0" fontId="10" fillId="17" borderId="21" xfId="0" applyFont="1" applyFill="1" applyBorder="1" applyAlignment="1">
      <alignment vertical="center"/>
    </xf>
    <xf numFmtId="44" fontId="9" fillId="3" borderId="1" xfId="6" applyFont="1" applyFill="1" applyBorder="1" applyAlignment="1">
      <alignment vertical="center" wrapText="1"/>
    </xf>
    <xf numFmtId="44" fontId="6" fillId="13" borderId="1" xfId="0" applyNumberFormat="1" applyFont="1" applyFill="1" applyBorder="1" applyAlignment="1">
      <alignment vertical="center" wrapText="1"/>
    </xf>
    <xf numFmtId="44" fontId="15" fillId="13" borderId="1" xfId="6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vertical="center" wrapText="1"/>
    </xf>
    <xf numFmtId="0" fontId="42" fillId="14" borderId="1" xfId="0" applyFont="1" applyFill="1" applyBorder="1" applyAlignment="1">
      <alignment horizontal="center" vertical="center"/>
    </xf>
    <xf numFmtId="0" fontId="43" fillId="15" borderId="1" xfId="0" applyFont="1" applyFill="1" applyBorder="1" applyAlignment="1">
      <alignment horizontal="center"/>
    </xf>
    <xf numFmtId="14" fontId="43" fillId="15" borderId="1" xfId="0" applyNumberFormat="1" applyFont="1" applyFill="1" applyBorder="1" applyAlignment="1">
      <alignment horizontal="center"/>
    </xf>
    <xf numFmtId="164" fontId="43" fillId="15" borderId="1" xfId="0" applyNumberFormat="1" applyFont="1" applyFill="1" applyBorder="1" applyAlignment="1">
      <alignment horizontal="center"/>
    </xf>
    <xf numFmtId="0" fontId="44" fillId="0" borderId="1" xfId="0" applyFont="1" applyBorder="1" applyAlignment="1">
      <alignment horizontal="center" vertical="center" wrapText="1"/>
    </xf>
    <xf numFmtId="14" fontId="44" fillId="0" borderId="1" xfId="0" applyNumberFormat="1" applyFont="1" applyBorder="1" applyAlignment="1">
      <alignment horizontal="center" vertical="center" wrapText="1"/>
    </xf>
    <xf numFmtId="164" fontId="43" fillId="16" borderId="1" xfId="36" applyNumberFormat="1" applyFont="1" applyFill="1" applyBorder="1" applyAlignment="1">
      <alignment horizontal="right" vertical="center"/>
    </xf>
    <xf numFmtId="0" fontId="45" fillId="0" borderId="1" xfId="0" applyFont="1" applyBorder="1" applyAlignment="1">
      <alignment horizontal="center" vertical="center" wrapText="1"/>
    </xf>
    <xf numFmtId="14" fontId="45" fillId="0" borderId="1" xfId="0" applyNumberFormat="1" applyFont="1" applyBorder="1" applyAlignment="1">
      <alignment horizontal="center" vertical="center" wrapText="1"/>
    </xf>
    <xf numFmtId="164" fontId="44" fillId="0" borderId="1" xfId="0" applyNumberFormat="1" applyFont="1" applyBorder="1" applyAlignment="1">
      <alignment horizontal="right" vertical="center" wrapText="1"/>
    </xf>
    <xf numFmtId="164" fontId="45" fillId="0" borderId="1" xfId="0" applyNumberFormat="1" applyFont="1" applyBorder="1" applyAlignment="1">
      <alignment horizontal="right" vertical="center" wrapText="1"/>
    </xf>
    <xf numFmtId="164" fontId="41" fillId="0" borderId="1" xfId="0" applyNumberFormat="1" applyFont="1" applyBorder="1" applyAlignment="1">
      <alignment horizontal="right" vertical="center" wrapText="1"/>
    </xf>
    <xf numFmtId="0" fontId="41" fillId="0" borderId="0" xfId="0" applyFont="1"/>
    <xf numFmtId="164" fontId="47" fillId="7" borderId="1" xfId="0" applyNumberFormat="1" applyFont="1" applyFill="1" applyBorder="1"/>
    <xf numFmtId="0" fontId="49" fillId="9" borderId="1" xfId="0" applyFont="1" applyFill="1" applyBorder="1" applyAlignment="1">
      <alignment horizontal="center" vertical="center"/>
    </xf>
    <xf numFmtId="0" fontId="34" fillId="0" borderId="0" xfId="0" applyFont="1"/>
    <xf numFmtId="0" fontId="41" fillId="0" borderId="0" xfId="0" applyFont="1" applyAlignment="1">
      <alignment horizontal="center"/>
    </xf>
    <xf numFmtId="164" fontId="47" fillId="0" borderId="29" xfId="0" applyNumberFormat="1" applyFont="1" applyBorder="1" applyAlignment="1">
      <alignment horizontal="center"/>
    </xf>
    <xf numFmtId="164" fontId="47" fillId="18" borderId="1" xfId="0" applyNumberFormat="1" applyFont="1" applyFill="1" applyBorder="1"/>
    <xf numFmtId="164" fontId="51" fillId="7" borderId="1" xfId="0" applyNumberFormat="1" applyFont="1" applyFill="1" applyBorder="1" applyAlignment="1">
      <alignment horizontal="center"/>
    </xf>
    <xf numFmtId="0" fontId="46" fillId="7" borderId="5" xfId="0" applyFont="1" applyFill="1" applyBorder="1" applyAlignment="1">
      <alignment horizontal="center"/>
    </xf>
    <xf numFmtId="0" fontId="46" fillId="7" borderId="1" xfId="0" applyFont="1" applyFill="1" applyBorder="1" applyAlignment="1">
      <alignment horizontal="center"/>
    </xf>
    <xf numFmtId="0" fontId="46" fillId="9" borderId="1" xfId="0" applyFont="1" applyFill="1" applyBorder="1" applyAlignment="1">
      <alignment horizontal="center" vertical="center"/>
    </xf>
    <xf numFmtId="164" fontId="46" fillId="7" borderId="1" xfId="0" applyNumberFormat="1" applyFont="1" applyFill="1" applyBorder="1" applyAlignment="1">
      <alignment horizontal="center" vertical="center" wrapText="1"/>
    </xf>
    <xf numFmtId="164" fontId="46" fillId="7" borderId="1" xfId="0" applyNumberFormat="1" applyFont="1" applyFill="1" applyBorder="1" applyAlignment="1">
      <alignment horizontal="right" vertical="center" wrapText="1"/>
    </xf>
    <xf numFmtId="0" fontId="54" fillId="0" borderId="1" xfId="0" applyFont="1" applyBorder="1" applyAlignment="1">
      <alignment horizontal="center" wrapText="1"/>
    </xf>
    <xf numFmtId="14" fontId="54" fillId="0" borderId="1" xfId="0" applyNumberFormat="1" applyFont="1" applyBorder="1" applyAlignment="1">
      <alignment horizontal="center" wrapText="1"/>
    </xf>
    <xf numFmtId="14" fontId="54" fillId="0" borderId="1" xfId="56" applyNumberFormat="1" applyFont="1" applyBorder="1" applyAlignment="1">
      <alignment horizontal="center"/>
    </xf>
    <xf numFmtId="0" fontId="41" fillId="0" borderId="1" xfId="0" applyFont="1" applyBorder="1" applyAlignment="1">
      <alignment horizontal="center" wrapText="1"/>
    </xf>
    <xf numFmtId="14" fontId="41" fillId="0" borderId="1" xfId="0" applyNumberFormat="1" applyFont="1" applyBorder="1" applyAlignment="1">
      <alignment horizontal="center" wrapText="1"/>
    </xf>
    <xf numFmtId="164" fontId="41" fillId="0" borderId="1" xfId="0" applyNumberFormat="1" applyFont="1" applyBorder="1" applyAlignment="1">
      <alignment horizontal="center" wrapText="1"/>
    </xf>
    <xf numFmtId="164" fontId="54" fillId="0" borderId="1" xfId="0" applyNumberFormat="1" applyFont="1" applyBorder="1" applyAlignment="1">
      <alignment horizontal="right" wrapText="1"/>
    </xf>
    <xf numFmtId="164" fontId="41" fillId="0" borderId="1" xfId="0" applyNumberFormat="1" applyFont="1" applyBorder="1" applyAlignment="1">
      <alignment horizontal="right" wrapText="1"/>
    </xf>
    <xf numFmtId="0" fontId="54" fillId="0" borderId="1" xfId="55" applyFont="1" applyBorder="1" applyAlignment="1">
      <alignment horizontal="center" wrapText="1"/>
    </xf>
    <xf numFmtId="0" fontId="54" fillId="0" borderId="1" xfId="55" applyFont="1" applyBorder="1" applyAlignment="1">
      <alignment horizontal="center"/>
    </xf>
    <xf numFmtId="14" fontId="54" fillId="0" borderId="1" xfId="55" applyNumberFormat="1" applyFont="1" applyBorder="1" applyAlignment="1">
      <alignment horizontal="center"/>
    </xf>
    <xf numFmtId="0" fontId="41" fillId="0" borderId="1" xfId="0" applyFont="1" applyBorder="1" applyAlignment="1">
      <alignment horizontal="right"/>
    </xf>
    <xf numFmtId="164" fontId="54" fillId="0" borderId="1" xfId="55" applyNumberFormat="1" applyFont="1" applyBorder="1" applyAlignment="1">
      <alignment horizontal="right"/>
    </xf>
    <xf numFmtId="164" fontId="46" fillId="7" borderId="1" xfId="0" applyNumberFormat="1" applyFont="1" applyFill="1" applyBorder="1" applyAlignment="1">
      <alignment horizontal="right"/>
    </xf>
    <xf numFmtId="164" fontId="46" fillId="9" borderId="1" xfId="0" applyNumberFormat="1" applyFont="1" applyFill="1" applyBorder="1" applyAlignment="1">
      <alignment horizontal="right"/>
    </xf>
    <xf numFmtId="164" fontId="46" fillId="0" borderId="1" xfId="55" applyNumberFormat="1" applyFont="1" applyBorder="1" applyAlignment="1">
      <alignment horizontal="right"/>
    </xf>
    <xf numFmtId="44" fontId="4" fillId="0" borderId="21" xfId="0" applyNumberFormat="1" applyFont="1" applyBorder="1" applyAlignment="1">
      <alignment vertical="center" wrapText="1"/>
    </xf>
    <xf numFmtId="44" fontId="9" fillId="0" borderId="21" xfId="0" applyNumberFormat="1" applyFont="1" applyBorder="1" applyAlignment="1">
      <alignment vertical="center" wrapText="1"/>
    </xf>
    <xf numFmtId="44" fontId="9" fillId="0" borderId="2" xfId="0" applyNumberFormat="1" applyFont="1" applyBorder="1" applyAlignment="1">
      <alignment vertical="center" wrapText="1"/>
    </xf>
    <xf numFmtId="44" fontId="9" fillId="0" borderId="1" xfId="51" applyFont="1" applyFill="1" applyBorder="1" applyAlignment="1">
      <alignment vertical="center" wrapText="1"/>
    </xf>
    <xf numFmtId="44" fontId="9" fillId="0" borderId="5" xfId="51" applyFont="1" applyFill="1" applyBorder="1" applyAlignment="1">
      <alignment vertical="center" wrapText="1"/>
    </xf>
    <xf numFmtId="44" fontId="9" fillId="0" borderId="2" xfId="51" applyFont="1" applyFill="1" applyBorder="1" applyAlignment="1">
      <alignment vertical="center" wrapText="1"/>
    </xf>
    <xf numFmtId="169" fontId="4" fillId="0" borderId="2" xfId="0" applyNumberFormat="1" applyFont="1" applyBorder="1" applyAlignment="1">
      <alignment horizontal="center" vertical="center"/>
    </xf>
    <xf numFmtId="0" fontId="15" fillId="6" borderId="7" xfId="0" applyFont="1" applyFill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15" fillId="17" borderId="52" xfId="0" applyFont="1" applyFill="1" applyBorder="1" applyAlignment="1">
      <alignment horizontal="left" vertical="center" wrapText="1"/>
    </xf>
    <xf numFmtId="0" fontId="15" fillId="17" borderId="50" xfId="0" applyFont="1" applyFill="1" applyBorder="1" applyAlignment="1">
      <alignment horizontal="left" vertical="center" wrapText="1"/>
    </xf>
    <xf numFmtId="0" fontId="15" fillId="17" borderId="51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5" fillId="17" borderId="55" xfId="0" applyFont="1" applyFill="1" applyBorder="1" applyAlignment="1">
      <alignment horizontal="left" vertical="center" wrapText="1"/>
    </xf>
    <xf numFmtId="0" fontId="15" fillId="17" borderId="34" xfId="0" applyFont="1" applyFill="1" applyBorder="1" applyAlignment="1">
      <alignment horizontal="left" vertical="center" wrapText="1"/>
    </xf>
    <xf numFmtId="0" fontId="15" fillId="17" borderId="23" xfId="0" applyFont="1" applyFill="1" applyBorder="1" applyAlignment="1">
      <alignment horizontal="left" vertical="center" wrapText="1"/>
    </xf>
    <xf numFmtId="0" fontId="15" fillId="17" borderId="66" xfId="0" applyFont="1" applyFill="1" applyBorder="1" applyAlignment="1">
      <alignment horizontal="left" vertical="center" wrapText="1"/>
    </xf>
    <xf numFmtId="0" fontId="15" fillId="17" borderId="67" xfId="0" applyFont="1" applyFill="1" applyBorder="1" applyAlignment="1">
      <alignment horizontal="left" vertical="center" wrapText="1"/>
    </xf>
    <xf numFmtId="0" fontId="15" fillId="17" borderId="68" xfId="0" applyFont="1" applyFill="1" applyBorder="1" applyAlignment="1">
      <alignment horizontal="left" vertical="center" wrapText="1"/>
    </xf>
    <xf numFmtId="0" fontId="15" fillId="17" borderId="48" xfId="0" applyFont="1" applyFill="1" applyBorder="1" applyAlignment="1">
      <alignment horizontal="left" vertical="center" wrapText="1"/>
    </xf>
    <xf numFmtId="0" fontId="15" fillId="17" borderId="49" xfId="0" applyFont="1" applyFill="1" applyBorder="1" applyAlignment="1">
      <alignment horizontal="left" vertical="center" wrapText="1"/>
    </xf>
    <xf numFmtId="0" fontId="15" fillId="17" borderId="59" xfId="0" applyFont="1" applyFill="1" applyBorder="1" applyAlignment="1">
      <alignment horizontal="left" vertical="center" wrapText="1"/>
    </xf>
    <xf numFmtId="0" fontId="15" fillId="17" borderId="54" xfId="0" applyFont="1" applyFill="1" applyBorder="1" applyAlignment="1">
      <alignment horizontal="left" vertical="center" wrapText="1"/>
    </xf>
    <xf numFmtId="0" fontId="15" fillId="17" borderId="7" xfId="0" applyFont="1" applyFill="1" applyBorder="1" applyAlignment="1">
      <alignment horizontal="left" vertical="center" wrapText="1"/>
    </xf>
    <xf numFmtId="0" fontId="15" fillId="17" borderId="25" xfId="0" applyFont="1" applyFill="1" applyBorder="1" applyAlignment="1">
      <alignment horizontal="left" vertical="center" wrapText="1"/>
    </xf>
    <xf numFmtId="0" fontId="15" fillId="17" borderId="26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17" borderId="53" xfId="0" applyFont="1" applyFill="1" applyBorder="1" applyAlignment="1">
      <alignment horizontal="left" vertical="center" wrapText="1"/>
    </xf>
    <xf numFmtId="0" fontId="15" fillId="17" borderId="63" xfId="0" applyFont="1" applyFill="1" applyBorder="1" applyAlignment="1">
      <alignment horizontal="left" vertical="center" wrapText="1"/>
    </xf>
    <xf numFmtId="0" fontId="15" fillId="5" borderId="4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17" borderId="43" xfId="0" applyFont="1" applyFill="1" applyBorder="1" applyAlignment="1">
      <alignment horizontal="left" vertical="center" wrapText="1"/>
    </xf>
    <xf numFmtId="0" fontId="15" fillId="17" borderId="41" xfId="0" applyFont="1" applyFill="1" applyBorder="1" applyAlignment="1">
      <alignment horizontal="left" vertical="center" wrapText="1"/>
    </xf>
    <xf numFmtId="0" fontId="15" fillId="17" borderId="42" xfId="0" applyFont="1" applyFill="1" applyBorder="1" applyAlignment="1">
      <alignment horizontal="left" vertical="center" wrapText="1"/>
    </xf>
    <xf numFmtId="0" fontId="15" fillId="0" borderId="41" xfId="0" applyFont="1" applyBorder="1" applyAlignment="1">
      <alignment horizontal="center"/>
    </xf>
    <xf numFmtId="0" fontId="15" fillId="6" borderId="2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56" xfId="0" applyFont="1" applyFill="1" applyBorder="1" applyAlignment="1">
      <alignment horizontal="center" vertical="center" wrapText="1"/>
    </xf>
    <xf numFmtId="0" fontId="15" fillId="6" borderId="57" xfId="0" applyFont="1" applyFill="1" applyBorder="1" applyAlignment="1">
      <alignment horizontal="center" vertical="center" wrapText="1"/>
    </xf>
    <xf numFmtId="0" fontId="15" fillId="6" borderId="62" xfId="0" applyFont="1" applyFill="1" applyBorder="1" applyAlignment="1">
      <alignment horizontal="center" vertical="center" wrapText="1"/>
    </xf>
    <xf numFmtId="0" fontId="15" fillId="6" borderId="38" xfId="0" applyFont="1" applyFill="1" applyBorder="1" applyAlignment="1">
      <alignment horizontal="center" vertical="center" wrapText="1"/>
    </xf>
    <xf numFmtId="44" fontId="15" fillId="6" borderId="36" xfId="6" applyFont="1" applyFill="1" applyBorder="1" applyAlignment="1">
      <alignment horizontal="center" vertical="center" wrapText="1"/>
    </xf>
    <xf numFmtId="44" fontId="15" fillId="6" borderId="58" xfId="6" applyFont="1" applyFill="1" applyBorder="1" applyAlignment="1">
      <alignment horizontal="center" vertical="center" wrapText="1"/>
    </xf>
    <xf numFmtId="44" fontId="20" fillId="6" borderId="36" xfId="6" applyFont="1" applyFill="1" applyBorder="1" applyAlignment="1">
      <alignment horizontal="center" vertical="center" wrapText="1"/>
    </xf>
    <xf numFmtId="44" fontId="20" fillId="6" borderId="44" xfId="6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17" borderId="60" xfId="0" applyFont="1" applyFill="1" applyBorder="1" applyAlignment="1">
      <alignment horizontal="left" vertical="center" wrapText="1"/>
    </xf>
    <xf numFmtId="0" fontId="6" fillId="17" borderId="49" xfId="0" applyFont="1" applyFill="1" applyBorder="1" applyAlignment="1">
      <alignment horizontal="left" vertical="center" wrapText="1"/>
    </xf>
    <xf numFmtId="0" fontId="6" fillId="17" borderId="47" xfId="0" applyFont="1" applyFill="1" applyBorder="1" applyAlignment="1">
      <alignment horizontal="left" vertical="center" wrapText="1"/>
    </xf>
    <xf numFmtId="44" fontId="15" fillId="17" borderId="7" xfId="6" applyFont="1" applyFill="1" applyBorder="1" applyAlignment="1">
      <alignment horizontal="left" vertical="center" wrapText="1"/>
    </xf>
    <xf numFmtId="44" fontId="15" fillId="17" borderId="25" xfId="6" applyFont="1" applyFill="1" applyBorder="1" applyAlignment="1">
      <alignment horizontal="left" vertical="center" wrapText="1"/>
    </xf>
    <xf numFmtId="44" fontId="15" fillId="17" borderId="26" xfId="6" applyFont="1" applyFill="1" applyBorder="1" applyAlignment="1">
      <alignment horizontal="left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 wrapText="1"/>
    </xf>
    <xf numFmtId="0" fontId="15" fillId="5" borderId="6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left" vertical="center" wrapText="1"/>
    </xf>
    <xf numFmtId="0" fontId="31" fillId="3" borderId="0" xfId="0" applyFont="1" applyFill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/>
    </xf>
    <xf numFmtId="0" fontId="15" fillId="8" borderId="45" xfId="0" applyFont="1" applyFill="1" applyBorder="1" applyAlignment="1">
      <alignment horizontal="center"/>
    </xf>
    <xf numFmtId="0" fontId="15" fillId="8" borderId="64" xfId="0" applyFont="1" applyFill="1" applyBorder="1" applyAlignment="1">
      <alignment horizontal="center"/>
    </xf>
    <xf numFmtId="0" fontId="15" fillId="8" borderId="61" xfId="0" applyFont="1" applyFill="1" applyBorder="1" applyAlignment="1">
      <alignment horizontal="center"/>
    </xf>
    <xf numFmtId="0" fontId="15" fillId="8" borderId="65" xfId="0" applyFont="1" applyFill="1" applyBorder="1" applyAlignment="1">
      <alignment horizontal="center"/>
    </xf>
    <xf numFmtId="0" fontId="15" fillId="8" borderId="10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wrapText="1"/>
    </xf>
    <xf numFmtId="0" fontId="15" fillId="13" borderId="1" xfId="0" applyFont="1" applyFill="1" applyBorder="1" applyAlignment="1">
      <alignment horizontal="center" vertical="top" wrapText="1"/>
    </xf>
    <xf numFmtId="0" fontId="6" fillId="9" borderId="43" xfId="1" applyFont="1" applyFill="1" applyBorder="1" applyAlignment="1">
      <alignment horizontal="center"/>
    </xf>
    <xf numFmtId="0" fontId="6" fillId="9" borderId="41" xfId="1" applyFont="1" applyFill="1" applyBorder="1" applyAlignment="1">
      <alignment horizontal="center"/>
    </xf>
    <xf numFmtId="0" fontId="6" fillId="9" borderId="42" xfId="1" applyFont="1" applyFill="1" applyBorder="1" applyAlignment="1">
      <alignment horizontal="center"/>
    </xf>
    <xf numFmtId="0" fontId="6" fillId="13" borderId="1" xfId="1" applyFont="1" applyFill="1" applyBorder="1" applyAlignment="1">
      <alignment horizontal="center"/>
    </xf>
    <xf numFmtId="0" fontId="6" fillId="17" borderId="1" xfId="0" applyFont="1" applyFill="1" applyBorder="1" applyAlignment="1">
      <alignment horizontal="left" vertical="center" wrapText="1"/>
    </xf>
    <xf numFmtId="44" fontId="4" fillId="3" borderId="1" xfId="7" applyFont="1" applyFill="1" applyBorder="1" applyAlignment="1">
      <alignment horizontal="center" vertical="center" wrapText="1"/>
    </xf>
    <xf numFmtId="0" fontId="6" fillId="13" borderId="1" xfId="1" applyFont="1" applyFill="1" applyBorder="1" applyAlignment="1">
      <alignment horizontal="center" vertical="center"/>
    </xf>
    <xf numFmtId="0" fontId="6" fillId="17" borderId="1" xfId="1" applyFont="1" applyFill="1" applyBorder="1" applyAlignment="1">
      <alignment horizontal="left"/>
    </xf>
    <xf numFmtId="0" fontId="0" fillId="17" borderId="1" xfId="0" applyFill="1" applyBorder="1" applyAlignment="1">
      <alignment horizontal="left"/>
    </xf>
    <xf numFmtId="0" fontId="6" fillId="17" borderId="1" xfId="1" applyFont="1" applyFill="1" applyBorder="1" applyAlignment="1">
      <alignment horizontal="left" vertical="center" wrapText="1"/>
    </xf>
    <xf numFmtId="0" fontId="0" fillId="17" borderId="1" xfId="0" applyFill="1" applyBorder="1" applyAlignment="1">
      <alignment horizontal="left" vertical="center" wrapText="1"/>
    </xf>
    <xf numFmtId="0" fontId="6" fillId="17" borderId="70" xfId="0" applyFont="1" applyFill="1" applyBorder="1" applyAlignment="1">
      <alignment horizontal="left" vertical="center" wrapText="1"/>
    </xf>
    <xf numFmtId="0" fontId="6" fillId="17" borderId="21" xfId="0" applyFont="1" applyFill="1" applyBorder="1" applyAlignment="1">
      <alignment horizontal="left" vertical="center" wrapText="1"/>
    </xf>
    <xf numFmtId="0" fontId="6" fillId="17" borderId="22" xfId="0" applyFont="1" applyFill="1" applyBorder="1" applyAlignment="1">
      <alignment horizontal="left" vertical="center" wrapText="1"/>
    </xf>
    <xf numFmtId="0" fontId="6" fillId="17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28" fillId="0" borderId="0" xfId="0" applyNumberFormat="1" applyFont="1" applyAlignment="1">
      <alignment horizontal="center"/>
    </xf>
    <xf numFmtId="0" fontId="6" fillId="17" borderId="7" xfId="0" applyFont="1" applyFill="1" applyBorder="1" applyAlignment="1">
      <alignment horizontal="left" vertical="center"/>
    </xf>
    <xf numFmtId="0" fontId="6" fillId="17" borderId="25" xfId="0" applyFont="1" applyFill="1" applyBorder="1" applyAlignment="1">
      <alignment horizontal="left" vertical="center"/>
    </xf>
    <xf numFmtId="0" fontId="6" fillId="17" borderId="26" xfId="0" applyFont="1" applyFill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17" borderId="53" xfId="0" applyFont="1" applyFill="1" applyBorder="1" applyAlignment="1">
      <alignment horizontal="left" vertical="center"/>
    </xf>
    <xf numFmtId="0" fontId="6" fillId="17" borderId="54" xfId="0" applyFont="1" applyFill="1" applyBorder="1" applyAlignment="1">
      <alignment horizontal="left" vertical="center"/>
    </xf>
    <xf numFmtId="0" fontId="6" fillId="17" borderId="63" xfId="0" applyFont="1" applyFill="1" applyBorder="1" applyAlignment="1">
      <alignment horizontal="left" vertical="center"/>
    </xf>
    <xf numFmtId="0" fontId="42" fillId="16" borderId="1" xfId="0" applyFont="1" applyFill="1" applyBorder="1" applyAlignment="1">
      <alignment horizontal="center" vertical="center"/>
    </xf>
    <xf numFmtId="0" fontId="42" fillId="14" borderId="1" xfId="0" applyFont="1" applyFill="1" applyBorder="1" applyAlignment="1">
      <alignment horizontal="center" vertical="center"/>
    </xf>
    <xf numFmtId="0" fontId="50" fillId="7" borderId="1" xfId="55" applyFont="1" applyFill="1" applyBorder="1" applyAlignment="1">
      <alignment wrapText="1"/>
    </xf>
    <xf numFmtId="0" fontId="0" fillId="7" borderId="1" xfId="0" applyFill="1" applyBorder="1"/>
    <xf numFmtId="0" fontId="34" fillId="18" borderId="1" xfId="0" applyFont="1" applyFill="1" applyBorder="1"/>
    <xf numFmtId="0" fontId="0" fillId="18" borderId="1" xfId="0" applyFill="1" applyBorder="1"/>
    <xf numFmtId="0" fontId="34" fillId="18" borderId="1" xfId="0" applyFont="1" applyFill="1" applyBorder="1" applyAlignment="1">
      <alignment wrapText="1"/>
    </xf>
    <xf numFmtId="0" fontId="42" fillId="16" borderId="40" xfId="0" applyFont="1" applyFill="1" applyBorder="1" applyAlignment="1">
      <alignment horizontal="center" vertical="center"/>
    </xf>
    <xf numFmtId="0" fontId="42" fillId="16" borderId="50" xfId="0" applyFont="1" applyFill="1" applyBorder="1" applyAlignment="1">
      <alignment horizontal="center" vertical="center"/>
    </xf>
    <xf numFmtId="0" fontId="48" fillId="14" borderId="1" xfId="0" applyFont="1" applyFill="1" applyBorder="1" applyAlignment="1">
      <alignment horizontal="center" vertical="center"/>
    </xf>
  </cellXfs>
  <cellStyles count="64">
    <cellStyle name="Hiperłącze 2" xfId="18" xr:uid="{3D43461C-7CF4-442F-9298-333224E3BA98}"/>
    <cellStyle name="Normalny" xfId="0" builtinId="0"/>
    <cellStyle name="Normalny 2" xfId="1" xr:uid="{00000000-0005-0000-0000-000001000000}"/>
    <cellStyle name="Normalny 3" xfId="2" xr:uid="{00000000-0005-0000-0000-000002000000}"/>
    <cellStyle name="Normalny 3 2" xfId="23" xr:uid="{E734CCD4-E9C9-4E1E-A014-F0CBB831C443}"/>
    <cellStyle name="Normalny 3 2 2" xfId="50" xr:uid="{EF5BEDFE-750C-4ABA-A69F-5E3C2E804B85}"/>
    <cellStyle name="Normalny 3 3" xfId="28" xr:uid="{2FA69C76-126B-42C5-B17A-AABDED1A83E6}"/>
    <cellStyle name="Normalny 3 4" xfId="35" xr:uid="{F15FB109-DB7A-4349-91F6-9923D7035430}"/>
    <cellStyle name="Normalny 3 4 2" xfId="63" xr:uid="{B53B82AF-1FA7-40EB-9373-D6C26513A8DB}"/>
    <cellStyle name="Normalny 4" xfId="12" xr:uid="{0617465A-47FC-4C8B-B14E-B9C9F94D8423}"/>
    <cellStyle name="Normalny 5" xfId="55" xr:uid="{C3752043-914D-4D18-B309-1E5FD3D29D79}"/>
    <cellStyle name="Normalny 6" xfId="56" xr:uid="{A9B66746-EC31-4EA4-AF79-0BF55FE7604A}"/>
    <cellStyle name="Normalny_budynki" xfId="3" xr:uid="{00000000-0005-0000-0000-000003000000}"/>
    <cellStyle name="Normalny_elektronika" xfId="4" xr:uid="{00000000-0005-0000-0000-000004000000}"/>
    <cellStyle name="Normalny_pozostałe dane" xfId="5" xr:uid="{00000000-0005-0000-0000-000005000000}"/>
    <cellStyle name="Normalny_pozostałe dane 2" xfId="15" xr:uid="{ACEC971E-CDB4-42FB-829E-F869DEB45C73}"/>
    <cellStyle name="Walutowy" xfId="6" builtinId="4"/>
    <cellStyle name="Walutowy 10" xfId="24" xr:uid="{0DBC4269-82BC-4C1E-B473-D7B92AE4A6DB}"/>
    <cellStyle name="Walutowy 10 2" xfId="51" xr:uid="{9D13EB6E-5292-4113-86B8-CE473EE0BC8C}"/>
    <cellStyle name="Walutowy 11" xfId="26" xr:uid="{04C3BBF0-2B89-4CB8-9640-A89B36BC4A0E}"/>
    <cellStyle name="Walutowy 11 2" xfId="53" xr:uid="{A27EB225-C54D-4467-8779-8EBB623DC55E}"/>
    <cellStyle name="Walutowy 12" xfId="29" xr:uid="{740C5230-47E3-4D0D-B80E-3642421FD993}"/>
    <cellStyle name="Walutowy 12 2" xfId="57" xr:uid="{43830FD3-6193-4A47-AF05-C191FB4369B9}"/>
    <cellStyle name="Walutowy 13" xfId="31" xr:uid="{E3D81DE2-4F8F-4FA7-BD46-70D0D05D7D67}"/>
    <cellStyle name="Walutowy 13 2" xfId="59" xr:uid="{FD0944C6-9CB2-4DA0-9FEA-D72AA605EDAE}"/>
    <cellStyle name="Walutowy 14" xfId="33" xr:uid="{CC3F1B8A-F917-4282-A32E-D89242156BB7}"/>
    <cellStyle name="Walutowy 14 2" xfId="61" xr:uid="{F179253E-48F7-4A54-9DE0-CDCA1D327B41}"/>
    <cellStyle name="Walutowy 15" xfId="36" xr:uid="{FFA419B7-EC11-426C-8494-3B405FDB11E5}"/>
    <cellStyle name="Walutowy 2" xfId="7" xr:uid="{00000000-0005-0000-0000-000007000000}"/>
    <cellStyle name="Walutowy 2 10" xfId="32" xr:uid="{868C884F-19DE-4E88-B257-64E047633B15}"/>
    <cellStyle name="Walutowy 2 10 2" xfId="60" xr:uid="{84239685-5488-449D-9A6D-94F4795F095D}"/>
    <cellStyle name="Walutowy 2 11" xfId="34" xr:uid="{08240A6D-EF11-447E-938E-0D6C6EFEEE1F}"/>
    <cellStyle name="Walutowy 2 11 2" xfId="62" xr:uid="{FFEB11CE-7A8D-49EC-B8B5-6AFF9C810298}"/>
    <cellStyle name="Walutowy 2 12" xfId="37" xr:uid="{9ECB1558-CDCB-4033-BC3B-F66F8D6CE44A}"/>
    <cellStyle name="Walutowy 2 2" xfId="11" xr:uid="{00000000-0005-0000-0000-000008000000}"/>
    <cellStyle name="Walutowy 2 2 2" xfId="41" xr:uid="{A50492E4-419F-40FF-9436-F835963DFC6A}"/>
    <cellStyle name="Walutowy 2 3" xfId="14" xr:uid="{1E9F3E28-90D1-44B1-BD47-ED10E5F91D80}"/>
    <cellStyle name="Walutowy 2 3 2" xfId="43" xr:uid="{F8071214-5EEF-4361-B308-69A28727EA11}"/>
    <cellStyle name="Walutowy 2 4" xfId="17" xr:uid="{441D05E6-BBA2-4EA0-95E0-280092F4DDE4}"/>
    <cellStyle name="Walutowy 2 4 2" xfId="45" xr:uid="{AE1D7626-481C-405B-9C3F-1B04ED21DE9E}"/>
    <cellStyle name="Walutowy 2 5" xfId="20" xr:uid="{8CCF2B53-099B-4897-B31C-0FA00A197EE0}"/>
    <cellStyle name="Walutowy 2 5 2" xfId="47" xr:uid="{2BD334E2-8BA2-4169-95A4-E2C67152C80A}"/>
    <cellStyle name="Walutowy 2 6" xfId="22" xr:uid="{52D941D3-9834-4CF6-B05A-A7E796B237DB}"/>
    <cellStyle name="Walutowy 2 6 2" xfId="49" xr:uid="{C389679F-103C-45CF-B922-0DD53D160954}"/>
    <cellStyle name="Walutowy 2 7" xfId="25" xr:uid="{0142F1DD-C3AB-4AA3-97A7-44A2A97797CE}"/>
    <cellStyle name="Walutowy 2 7 2" xfId="52" xr:uid="{38BCDBE6-B1DC-46BC-92A9-0F6125F44A75}"/>
    <cellStyle name="Walutowy 2 8" xfId="27" xr:uid="{7E197068-4FF9-461D-82F3-D2903AD0C0D5}"/>
    <cellStyle name="Walutowy 2 8 2" xfId="54" xr:uid="{F37F8FCE-ACB4-4324-9C5C-D37BC36F9ED5}"/>
    <cellStyle name="Walutowy 2 9" xfId="30" xr:uid="{E1146E51-4C05-4C1D-8589-4E0970A5D1EA}"/>
    <cellStyle name="Walutowy 2 9 2" xfId="58" xr:uid="{05622207-8573-430F-B9EB-88D8EF28D137}"/>
    <cellStyle name="Walutowy 3" xfId="8" xr:uid="{00000000-0005-0000-0000-000009000000}"/>
    <cellStyle name="Walutowy 3 2" xfId="38" xr:uid="{9228EC57-5BA4-4E2E-93CF-EDC9961D9D00}"/>
    <cellStyle name="Walutowy 4" xfId="9" xr:uid="{00000000-0005-0000-0000-00000A000000}"/>
    <cellStyle name="Walutowy 4 2" xfId="39" xr:uid="{79A5F254-ACFA-40DA-BEEA-D8E0F63DF7C5}"/>
    <cellStyle name="Walutowy 5" xfId="10" xr:uid="{00000000-0005-0000-0000-00000B000000}"/>
    <cellStyle name="Walutowy 5 2" xfId="40" xr:uid="{8906D6DB-DD2A-4305-8E11-FE2C62A46AFD}"/>
    <cellStyle name="Walutowy 6" xfId="13" xr:uid="{B23EC042-2FD7-4ED4-9655-CA50B972EE8C}"/>
    <cellStyle name="Walutowy 6 2" xfId="42" xr:uid="{D5E18970-E6B0-4B79-9E72-AA6F13CEDB6E}"/>
    <cellStyle name="Walutowy 7" xfId="16" xr:uid="{B0B68917-3AA7-4F48-B403-E9A73CE72E8E}"/>
    <cellStyle name="Walutowy 7 2" xfId="44" xr:uid="{B1626178-676C-4793-9D2C-5A6C4057D6A5}"/>
    <cellStyle name="Walutowy 8" xfId="19" xr:uid="{7712EFF0-B503-449D-B018-959EF43EA45F}"/>
    <cellStyle name="Walutowy 8 2" xfId="46" xr:uid="{23B2CCFE-3B93-465F-AFDB-7FD25B74E301}"/>
    <cellStyle name="Walutowy 9" xfId="21" xr:uid="{56B1011C-0BFC-403C-8467-097EFF4972A3}"/>
    <cellStyle name="Walutowy 9 2" xfId="48" xr:uid="{EF1A7AEA-272A-48EE-AAB1-9BBFF6B76EE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BreakPreview" zoomScaleNormal="100" zoomScaleSheetLayoutView="100" workbookViewId="0">
      <selection activeCell="A6" sqref="A6"/>
    </sheetView>
  </sheetViews>
  <sheetFormatPr defaultColWidth="9.140625" defaultRowHeight="12.75"/>
  <cols>
    <col min="1" max="1" width="5.42578125" style="11" customWidth="1"/>
    <col min="2" max="2" width="39.140625" style="1" customWidth="1"/>
    <col min="3" max="3" width="13.7109375" style="1" customWidth="1"/>
    <col min="4" max="4" width="11.42578125" style="27" customWidth="1"/>
    <col min="5" max="5" width="18.42578125" style="27" customWidth="1"/>
    <col min="6" max="6" width="36.7109375" style="27" customWidth="1"/>
    <col min="7" max="7" width="16" style="11" customWidth="1"/>
    <col min="8" max="8" width="18.85546875" style="11" customWidth="1"/>
    <col min="9" max="10" width="16" style="11" customWidth="1"/>
    <col min="11" max="11" width="14" style="11" customWidth="1"/>
    <col min="12" max="12" width="19" style="11" customWidth="1"/>
    <col min="13" max="16384" width="9.140625" style="1"/>
  </cols>
  <sheetData>
    <row r="1" spans="1:12">
      <c r="A1" s="26" t="s">
        <v>55</v>
      </c>
      <c r="B1" s="30"/>
    </row>
    <row r="2" spans="1:12" ht="13.5" thickBot="1"/>
    <row r="3" spans="1:12" ht="78.75" customHeight="1" thickBot="1">
      <c r="A3" s="39" t="s">
        <v>2</v>
      </c>
      <c r="B3" s="39" t="s">
        <v>3</v>
      </c>
      <c r="C3" s="39" t="s">
        <v>4</v>
      </c>
      <c r="D3" s="39" t="s">
        <v>5</v>
      </c>
      <c r="E3" s="39" t="s">
        <v>1</v>
      </c>
      <c r="F3" s="40" t="s">
        <v>28</v>
      </c>
      <c r="G3" s="40" t="s">
        <v>52</v>
      </c>
      <c r="H3" s="40" t="s">
        <v>1045</v>
      </c>
      <c r="I3" s="40" t="s">
        <v>1046</v>
      </c>
      <c r="J3" s="40" t="s">
        <v>1356</v>
      </c>
      <c r="K3" s="40" t="s">
        <v>53</v>
      </c>
      <c r="L3" s="40" t="s">
        <v>54</v>
      </c>
    </row>
    <row r="4" spans="1:12" s="54" customFormat="1" ht="37.9" customHeight="1">
      <c r="A4" s="119">
        <v>1</v>
      </c>
      <c r="B4" s="542" t="s">
        <v>59</v>
      </c>
      <c r="C4" s="298" t="s">
        <v>67</v>
      </c>
      <c r="D4" s="299" t="s">
        <v>68</v>
      </c>
      <c r="E4" s="298" t="s">
        <v>69</v>
      </c>
      <c r="F4" s="201" t="s">
        <v>70</v>
      </c>
      <c r="G4" s="298" t="s">
        <v>532</v>
      </c>
      <c r="H4" s="298">
        <v>96</v>
      </c>
      <c r="I4" s="298" t="s">
        <v>1527</v>
      </c>
      <c r="J4" s="598">
        <v>5767788</v>
      </c>
      <c r="K4" s="298" t="s">
        <v>118</v>
      </c>
      <c r="L4" s="298" t="s">
        <v>116</v>
      </c>
    </row>
    <row r="5" spans="1:12" s="168" customFormat="1" ht="37.9" customHeight="1">
      <c r="A5" s="141">
        <v>2</v>
      </c>
      <c r="B5" s="501" t="s">
        <v>671</v>
      </c>
      <c r="C5" s="120" t="s">
        <v>71</v>
      </c>
      <c r="D5" s="167" t="s">
        <v>72</v>
      </c>
      <c r="E5" s="122" t="s">
        <v>589</v>
      </c>
      <c r="F5" s="122" t="s">
        <v>74</v>
      </c>
      <c r="G5" s="120" t="s">
        <v>116</v>
      </c>
      <c r="H5" s="120">
        <v>30</v>
      </c>
      <c r="I5" s="120">
        <v>200</v>
      </c>
      <c r="J5" s="502">
        <v>1321964</v>
      </c>
      <c r="K5" s="120" t="s">
        <v>127</v>
      </c>
      <c r="L5" s="120" t="s">
        <v>116</v>
      </c>
    </row>
    <row r="6" spans="1:12" s="55" customFormat="1" ht="37.9" customHeight="1">
      <c r="A6" s="119">
        <v>3</v>
      </c>
      <c r="B6" s="501" t="s">
        <v>60</v>
      </c>
      <c r="C6" s="189" t="s">
        <v>75</v>
      </c>
      <c r="D6" s="142" t="s">
        <v>76</v>
      </c>
      <c r="E6" s="122" t="s">
        <v>73</v>
      </c>
      <c r="F6" s="122" t="s">
        <v>74</v>
      </c>
      <c r="G6" s="122" t="s">
        <v>1148</v>
      </c>
      <c r="H6" s="120">
        <v>57</v>
      </c>
      <c r="I6" s="120">
        <v>112</v>
      </c>
      <c r="J6" s="502"/>
      <c r="K6" s="120" t="s">
        <v>116</v>
      </c>
      <c r="L6" s="120" t="s">
        <v>116</v>
      </c>
    </row>
    <row r="7" spans="1:12" s="168" customFormat="1" ht="37.9" customHeight="1">
      <c r="A7" s="141">
        <v>4</v>
      </c>
      <c r="B7" s="501" t="s">
        <v>61</v>
      </c>
      <c r="C7" s="120" t="s">
        <v>77</v>
      </c>
      <c r="D7" s="142" t="s">
        <v>78</v>
      </c>
      <c r="E7" s="142" t="s">
        <v>79</v>
      </c>
      <c r="F7" s="142" t="s">
        <v>80</v>
      </c>
      <c r="G7" s="120" t="s">
        <v>116</v>
      </c>
      <c r="H7" s="120">
        <v>51</v>
      </c>
      <c r="I7" s="120">
        <v>472</v>
      </c>
      <c r="J7" s="502">
        <v>6320916</v>
      </c>
      <c r="K7" s="120" t="s">
        <v>116</v>
      </c>
      <c r="L7" s="120" t="s">
        <v>116</v>
      </c>
    </row>
    <row r="8" spans="1:12" s="168" customFormat="1" ht="30.75" customHeight="1">
      <c r="A8" s="119">
        <v>5</v>
      </c>
      <c r="B8" s="501" t="s">
        <v>62</v>
      </c>
      <c r="C8" s="120" t="s">
        <v>81</v>
      </c>
      <c r="D8" s="142" t="s">
        <v>82</v>
      </c>
      <c r="E8" s="122" t="s">
        <v>1408</v>
      </c>
      <c r="F8" s="122" t="s">
        <v>80</v>
      </c>
      <c r="G8" s="120" t="s">
        <v>357</v>
      </c>
      <c r="H8" s="120">
        <v>50</v>
      </c>
      <c r="I8" s="120">
        <v>528</v>
      </c>
      <c r="J8" s="502">
        <v>6598528</v>
      </c>
      <c r="K8" s="120" t="s">
        <v>116</v>
      </c>
      <c r="L8" s="120" t="s">
        <v>116</v>
      </c>
    </row>
    <row r="9" spans="1:12" s="168" customFormat="1" ht="40.15" customHeight="1">
      <c r="A9" s="141">
        <v>6</v>
      </c>
      <c r="B9" s="501" t="s">
        <v>614</v>
      </c>
      <c r="C9" s="120" t="s">
        <v>83</v>
      </c>
      <c r="D9" s="181" t="s">
        <v>84</v>
      </c>
      <c r="E9" s="122" t="s">
        <v>73</v>
      </c>
      <c r="F9" s="122" t="s">
        <v>80</v>
      </c>
      <c r="G9" s="122" t="s">
        <v>1188</v>
      </c>
      <c r="H9" s="120">
        <v>72</v>
      </c>
      <c r="I9" s="120">
        <v>553</v>
      </c>
      <c r="J9" s="120"/>
      <c r="K9" s="120" t="s">
        <v>116</v>
      </c>
      <c r="L9" s="120" t="s">
        <v>118</v>
      </c>
    </row>
    <row r="10" spans="1:12" s="94" customFormat="1" ht="33" customHeight="1">
      <c r="A10" s="119">
        <v>7</v>
      </c>
      <c r="B10" s="501" t="s">
        <v>63</v>
      </c>
      <c r="C10" s="120" t="s">
        <v>85</v>
      </c>
      <c r="D10" s="181" t="s">
        <v>86</v>
      </c>
      <c r="E10" s="122" t="s">
        <v>73</v>
      </c>
      <c r="F10" s="122" t="s">
        <v>80</v>
      </c>
      <c r="G10" s="120" t="s">
        <v>116</v>
      </c>
      <c r="H10" s="120">
        <v>46</v>
      </c>
      <c r="I10" s="120">
        <v>227</v>
      </c>
      <c r="J10" s="502">
        <v>2365855.02</v>
      </c>
      <c r="K10" s="120" t="s">
        <v>116</v>
      </c>
      <c r="L10" s="120" t="s">
        <v>116</v>
      </c>
    </row>
    <row r="11" spans="1:12" s="94" customFormat="1" ht="42" customHeight="1">
      <c r="A11" s="141">
        <v>8</v>
      </c>
      <c r="B11" s="501" t="s">
        <v>626</v>
      </c>
      <c r="C11" s="120" t="s">
        <v>87</v>
      </c>
      <c r="D11" s="181" t="s">
        <v>88</v>
      </c>
      <c r="E11" s="122" t="s">
        <v>628</v>
      </c>
      <c r="F11" s="122" t="s">
        <v>89</v>
      </c>
      <c r="G11" s="120" t="s">
        <v>357</v>
      </c>
      <c r="H11" s="120">
        <v>18</v>
      </c>
      <c r="I11" s="120">
        <v>133</v>
      </c>
      <c r="J11" s="502">
        <v>1319323</v>
      </c>
      <c r="K11" s="120" t="s">
        <v>116</v>
      </c>
      <c r="L11" s="120" t="s">
        <v>116</v>
      </c>
    </row>
    <row r="12" spans="1:12" s="189" customFormat="1" ht="33" customHeight="1">
      <c r="A12" s="119">
        <v>9</v>
      </c>
      <c r="B12" s="534" t="s">
        <v>398</v>
      </c>
      <c r="C12" s="120" t="s">
        <v>399</v>
      </c>
      <c r="D12" s="142" t="s">
        <v>400</v>
      </c>
      <c r="E12" s="122" t="s">
        <v>1415</v>
      </c>
      <c r="F12" s="122" t="s">
        <v>477</v>
      </c>
      <c r="G12" s="120" t="s">
        <v>131</v>
      </c>
      <c r="H12" s="120">
        <v>24</v>
      </c>
      <c r="I12" s="120">
        <v>106</v>
      </c>
      <c r="J12" s="502">
        <v>900000</v>
      </c>
      <c r="K12" s="120" t="s">
        <v>131</v>
      </c>
      <c r="L12" s="120" t="s">
        <v>116</v>
      </c>
    </row>
    <row r="13" spans="1:12" s="94" customFormat="1" ht="39" customHeight="1">
      <c r="A13" s="141">
        <v>10</v>
      </c>
      <c r="B13" s="524" t="s">
        <v>396</v>
      </c>
      <c r="C13" s="120" t="s">
        <v>90</v>
      </c>
      <c r="D13" s="181" t="s">
        <v>91</v>
      </c>
      <c r="E13" s="122" t="s">
        <v>667</v>
      </c>
      <c r="F13" s="122" t="s">
        <v>74</v>
      </c>
      <c r="G13" s="122" t="s">
        <v>1110</v>
      </c>
      <c r="H13" s="120">
        <v>50</v>
      </c>
      <c r="I13" s="120">
        <v>410</v>
      </c>
      <c r="J13" s="502">
        <v>4500000</v>
      </c>
      <c r="K13" s="120" t="s">
        <v>116</v>
      </c>
      <c r="L13" s="120" t="s">
        <v>116</v>
      </c>
    </row>
    <row r="14" spans="1:12" s="94" customFormat="1" ht="36" customHeight="1">
      <c r="A14" s="119">
        <v>11</v>
      </c>
      <c r="B14" s="501" t="s">
        <v>672</v>
      </c>
      <c r="C14" s="120" t="s">
        <v>92</v>
      </c>
      <c r="D14" s="121" t="s">
        <v>93</v>
      </c>
      <c r="E14" s="120" t="s">
        <v>488</v>
      </c>
      <c r="F14" s="122" t="s">
        <v>461</v>
      </c>
      <c r="G14" s="120" t="s">
        <v>116</v>
      </c>
      <c r="H14" s="120">
        <v>48</v>
      </c>
      <c r="I14" s="120"/>
      <c r="J14" s="502">
        <v>4383855</v>
      </c>
      <c r="K14" s="120" t="s">
        <v>116</v>
      </c>
      <c r="L14" s="120" t="s">
        <v>116</v>
      </c>
    </row>
    <row r="15" spans="1:12" s="54" customFormat="1" ht="51">
      <c r="A15" s="141">
        <v>12</v>
      </c>
      <c r="B15" s="501" t="s">
        <v>679</v>
      </c>
      <c r="C15" s="120" t="s">
        <v>94</v>
      </c>
      <c r="D15" s="142" t="s">
        <v>95</v>
      </c>
      <c r="E15" s="120" t="s">
        <v>96</v>
      </c>
      <c r="F15" s="122" t="s">
        <v>489</v>
      </c>
      <c r="G15" s="120" t="s">
        <v>116</v>
      </c>
      <c r="H15" s="120">
        <v>29</v>
      </c>
      <c r="I15" s="120"/>
      <c r="J15" s="502">
        <v>20292408</v>
      </c>
      <c r="K15" s="120" t="s">
        <v>116</v>
      </c>
      <c r="L15" s="120" t="s">
        <v>116</v>
      </c>
    </row>
    <row r="16" spans="1:12" s="94" customFormat="1" ht="39" customHeight="1">
      <c r="A16" s="119">
        <v>13</v>
      </c>
      <c r="B16" s="501" t="s">
        <v>680</v>
      </c>
      <c r="C16" s="120" t="s">
        <v>97</v>
      </c>
      <c r="D16" s="348" t="s">
        <v>98</v>
      </c>
      <c r="E16" s="120" t="s">
        <v>99</v>
      </c>
      <c r="F16" s="122" t="s">
        <v>100</v>
      </c>
      <c r="G16" s="120" t="s">
        <v>117</v>
      </c>
      <c r="H16" s="120">
        <v>9</v>
      </c>
      <c r="I16" s="120">
        <v>35</v>
      </c>
      <c r="J16" s="502">
        <v>945200</v>
      </c>
      <c r="K16" s="120" t="s">
        <v>116</v>
      </c>
      <c r="L16" s="120" t="s">
        <v>116</v>
      </c>
    </row>
    <row r="17" spans="1:12" s="94" customFormat="1" ht="39" customHeight="1">
      <c r="A17" s="119">
        <v>14</v>
      </c>
      <c r="B17" s="501" t="s">
        <v>64</v>
      </c>
      <c r="C17" s="120" t="s">
        <v>101</v>
      </c>
      <c r="D17" s="142" t="s">
        <v>102</v>
      </c>
      <c r="E17" s="120" t="s">
        <v>103</v>
      </c>
      <c r="F17" s="120" t="s">
        <v>465</v>
      </c>
      <c r="G17" s="120" t="s">
        <v>633</v>
      </c>
      <c r="H17" s="120">
        <v>62</v>
      </c>
      <c r="I17" s="120">
        <v>90</v>
      </c>
      <c r="J17" s="502">
        <v>7227880</v>
      </c>
      <c r="K17" s="120" t="s">
        <v>116</v>
      </c>
      <c r="L17" s="120" t="s">
        <v>116</v>
      </c>
    </row>
    <row r="18" spans="1:12" s="94" customFormat="1" ht="39" customHeight="1">
      <c r="A18" s="141">
        <v>15</v>
      </c>
      <c r="B18" s="501" t="s">
        <v>65</v>
      </c>
      <c r="C18" s="120" t="s">
        <v>104</v>
      </c>
      <c r="D18" s="142" t="s">
        <v>105</v>
      </c>
      <c r="E18" s="120" t="s">
        <v>103</v>
      </c>
      <c r="F18" s="120" t="s">
        <v>467</v>
      </c>
      <c r="G18" s="120" t="s">
        <v>117</v>
      </c>
      <c r="H18" s="120">
        <v>47</v>
      </c>
      <c r="I18" s="120">
        <v>71</v>
      </c>
      <c r="K18" s="120" t="s">
        <v>116</v>
      </c>
      <c r="L18" s="120" t="s">
        <v>116</v>
      </c>
    </row>
    <row r="19" spans="1:12" s="94" customFormat="1" ht="39" customHeight="1">
      <c r="A19" s="119">
        <v>16</v>
      </c>
      <c r="B19" s="501" t="s">
        <v>66</v>
      </c>
      <c r="C19" s="120" t="s">
        <v>106</v>
      </c>
      <c r="D19" s="142" t="s">
        <v>107</v>
      </c>
      <c r="E19" s="120" t="s">
        <v>1378</v>
      </c>
      <c r="F19" s="122" t="s">
        <v>480</v>
      </c>
      <c r="G19" s="122" t="s">
        <v>1187</v>
      </c>
      <c r="H19" s="120">
        <v>50</v>
      </c>
      <c r="I19" s="120">
        <v>80</v>
      </c>
      <c r="J19" s="502">
        <v>4118266</v>
      </c>
      <c r="K19" s="120" t="s">
        <v>116</v>
      </c>
      <c r="L19" s="120" t="s">
        <v>116</v>
      </c>
    </row>
    <row r="20" spans="1:12" s="94" customFormat="1" ht="49.9" customHeight="1">
      <c r="A20" s="141">
        <v>17</v>
      </c>
      <c r="B20" s="501" t="s">
        <v>681</v>
      </c>
      <c r="C20" s="120" t="s">
        <v>108</v>
      </c>
      <c r="D20" s="142" t="s">
        <v>109</v>
      </c>
      <c r="E20" s="120" t="s">
        <v>73</v>
      </c>
      <c r="F20" s="122" t="s">
        <v>74</v>
      </c>
      <c r="G20" s="120" t="s">
        <v>117</v>
      </c>
      <c r="H20" s="409" t="s">
        <v>1095</v>
      </c>
      <c r="I20" s="103" t="s">
        <v>1379</v>
      </c>
      <c r="J20" s="502">
        <v>1695353</v>
      </c>
      <c r="K20" s="120" t="s">
        <v>116</v>
      </c>
      <c r="L20" s="120" t="s">
        <v>116</v>
      </c>
    </row>
    <row r="21" spans="1:12" s="94" customFormat="1" ht="39.6" customHeight="1">
      <c r="A21" s="119">
        <v>18</v>
      </c>
      <c r="B21" s="501" t="s">
        <v>682</v>
      </c>
      <c r="C21" s="157" t="s">
        <v>110</v>
      </c>
      <c r="D21" s="155" t="s">
        <v>111</v>
      </c>
      <c r="E21" s="157" t="s">
        <v>112</v>
      </c>
      <c r="F21" s="154" t="s">
        <v>113</v>
      </c>
      <c r="G21" s="120" t="s">
        <v>117</v>
      </c>
      <c r="H21" s="120">
        <v>17</v>
      </c>
      <c r="I21" s="120"/>
      <c r="J21" s="502">
        <v>5594953</v>
      </c>
      <c r="K21" s="120" t="s">
        <v>116</v>
      </c>
      <c r="L21" s="120" t="s">
        <v>116</v>
      </c>
    </row>
    <row r="22" spans="1:12" s="94" customFormat="1" ht="39.6" customHeight="1" thickBot="1">
      <c r="A22" s="91">
        <v>19</v>
      </c>
      <c r="B22" s="504" t="s">
        <v>683</v>
      </c>
      <c r="C22" s="92" t="s">
        <v>1358</v>
      </c>
      <c r="D22" s="92">
        <v>362917821</v>
      </c>
      <c r="E22" s="92" t="s">
        <v>114</v>
      </c>
      <c r="F22" s="93" t="s">
        <v>115</v>
      </c>
      <c r="G22" s="92" t="s">
        <v>117</v>
      </c>
      <c r="H22" s="92">
        <v>10</v>
      </c>
      <c r="I22" s="92"/>
      <c r="J22" s="502">
        <v>1577552</v>
      </c>
      <c r="K22" s="92" t="s">
        <v>116</v>
      </c>
      <c r="L22" s="92" t="s">
        <v>116</v>
      </c>
    </row>
  </sheetData>
  <phoneticPr fontId="1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155"/>
  <sheetViews>
    <sheetView view="pageBreakPreview" zoomScale="63" zoomScaleNormal="100" zoomScaleSheetLayoutView="63" workbookViewId="0">
      <selection activeCell="G148" sqref="G148"/>
    </sheetView>
  </sheetViews>
  <sheetFormatPr defaultRowHeight="12.75"/>
  <cols>
    <col min="1" max="1" width="4.28515625" style="15" customWidth="1"/>
    <col min="2" max="2" width="24.42578125" style="14" customWidth="1"/>
    <col min="3" max="3" width="20" style="16" customWidth="1"/>
    <col min="4" max="4" width="15.85546875" style="19" customWidth="1"/>
    <col min="5" max="5" width="14" style="20" customWidth="1"/>
    <col min="6" max="6" width="12.28515625" style="16" customWidth="1"/>
    <col min="7" max="7" width="22.5703125" style="31" customWidth="1"/>
    <col min="8" max="9" width="20" style="16" customWidth="1"/>
    <col min="10" max="10" width="38.5703125" style="52" customWidth="1"/>
    <col min="11" max="11" width="28.28515625" style="16" customWidth="1"/>
    <col min="12" max="12" width="17.42578125" style="16" customWidth="1"/>
    <col min="13" max="14" width="23.7109375" style="16" customWidth="1"/>
    <col min="15" max="15" width="50.7109375" style="16" customWidth="1"/>
    <col min="16" max="16" width="15" style="16" customWidth="1"/>
    <col min="17" max="17" width="20.7109375" style="16" customWidth="1"/>
    <col min="18" max="18" width="16" style="16" customWidth="1"/>
    <col min="19" max="20" width="11" style="16" customWidth="1"/>
    <col min="21" max="21" width="14" style="16" customWidth="1"/>
    <col min="22" max="22" width="11.28515625" style="16" customWidth="1"/>
    <col min="23" max="23" width="13.85546875" style="16" customWidth="1"/>
    <col min="24" max="24" width="12.7109375" style="16" customWidth="1"/>
    <col min="25" max="25" width="11.28515625" style="16" customWidth="1"/>
    <col min="26" max="26" width="12.85546875" customWidth="1"/>
  </cols>
  <sheetData>
    <row r="2" spans="1:26">
      <c r="E2" s="16"/>
    </row>
    <row r="3" spans="1:26" ht="13.5" thickBot="1">
      <c r="A3" s="634" t="s">
        <v>56</v>
      </c>
      <c r="B3" s="634"/>
      <c r="C3" s="634"/>
      <c r="D3" s="634"/>
      <c r="E3" s="634"/>
      <c r="F3" s="21"/>
    </row>
    <row r="4" spans="1:26" ht="62.25" customHeight="1">
      <c r="A4" s="637" t="s">
        <v>29</v>
      </c>
      <c r="B4" s="637" t="s">
        <v>30</v>
      </c>
      <c r="C4" s="637" t="s">
        <v>31</v>
      </c>
      <c r="D4" s="637" t="s">
        <v>32</v>
      </c>
      <c r="E4" s="637" t="s">
        <v>33</v>
      </c>
      <c r="F4" s="637" t="s">
        <v>34</v>
      </c>
      <c r="G4" s="641" t="s">
        <v>490</v>
      </c>
      <c r="H4" s="637" t="s">
        <v>49</v>
      </c>
      <c r="I4" s="635" t="s">
        <v>6</v>
      </c>
      <c r="J4" s="643" t="s">
        <v>18</v>
      </c>
      <c r="K4" s="635" t="s">
        <v>35</v>
      </c>
      <c r="L4" s="635"/>
      <c r="M4" s="635"/>
      <c r="N4" s="639" t="s">
        <v>878</v>
      </c>
      <c r="O4" s="639" t="s">
        <v>440</v>
      </c>
      <c r="P4" s="635" t="s">
        <v>50</v>
      </c>
      <c r="Q4" s="635"/>
      <c r="R4" s="635"/>
      <c r="S4" s="635"/>
      <c r="T4" s="635"/>
      <c r="U4" s="635"/>
      <c r="V4" s="635" t="s">
        <v>36</v>
      </c>
      <c r="W4" s="635" t="s">
        <v>37</v>
      </c>
      <c r="X4" s="635" t="s">
        <v>38</v>
      </c>
      <c r="Y4" s="624" t="s">
        <v>39</v>
      </c>
    </row>
    <row r="5" spans="1:26" ht="32.450000000000003" customHeight="1" thickBot="1">
      <c r="A5" s="638"/>
      <c r="B5" s="638"/>
      <c r="C5" s="638"/>
      <c r="D5" s="638"/>
      <c r="E5" s="638"/>
      <c r="F5" s="638"/>
      <c r="G5" s="642"/>
      <c r="H5" s="638"/>
      <c r="I5" s="636"/>
      <c r="J5" s="644"/>
      <c r="K5" s="41" t="s">
        <v>40</v>
      </c>
      <c r="L5" s="41" t="s">
        <v>41</v>
      </c>
      <c r="M5" s="41" t="s">
        <v>42</v>
      </c>
      <c r="N5" s="640"/>
      <c r="O5" s="640"/>
      <c r="P5" s="41" t="s">
        <v>43</v>
      </c>
      <c r="Q5" s="41" t="s">
        <v>44</v>
      </c>
      <c r="R5" s="41" t="s">
        <v>45</v>
      </c>
      <c r="S5" s="41" t="s">
        <v>46</v>
      </c>
      <c r="T5" s="41" t="s">
        <v>47</v>
      </c>
      <c r="U5" s="41" t="s">
        <v>48</v>
      </c>
      <c r="V5" s="636"/>
      <c r="W5" s="636"/>
      <c r="X5" s="636"/>
      <c r="Y5" s="625"/>
    </row>
    <row r="6" spans="1:26" s="47" customFormat="1" ht="12" customHeight="1" thickBot="1">
      <c r="A6" s="618" t="s">
        <v>119</v>
      </c>
      <c r="B6" s="619"/>
      <c r="C6" s="619"/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20"/>
    </row>
    <row r="7" spans="1:26" s="47" customFormat="1" ht="219" customHeight="1">
      <c r="A7" s="275">
        <v>1</v>
      </c>
      <c r="B7" s="315" t="s">
        <v>120</v>
      </c>
      <c r="C7" s="277" t="s">
        <v>533</v>
      </c>
      <c r="D7" s="277" t="s">
        <v>127</v>
      </c>
      <c r="E7" s="316" t="s">
        <v>116</v>
      </c>
      <c r="F7" s="316" t="s">
        <v>128</v>
      </c>
      <c r="G7" s="592">
        <v>5857000</v>
      </c>
      <c r="H7" s="317" t="s">
        <v>397</v>
      </c>
      <c r="I7" s="277" t="s">
        <v>437</v>
      </c>
      <c r="J7" s="303" t="s">
        <v>803</v>
      </c>
      <c r="K7" s="277" t="s">
        <v>132</v>
      </c>
      <c r="L7" s="277" t="s">
        <v>133</v>
      </c>
      <c r="M7" s="277" t="s">
        <v>134</v>
      </c>
      <c r="N7" s="277" t="s">
        <v>997</v>
      </c>
      <c r="O7" s="463" t="s">
        <v>1171</v>
      </c>
      <c r="P7" s="277" t="s">
        <v>141</v>
      </c>
      <c r="Q7" s="277" t="s">
        <v>141</v>
      </c>
      <c r="R7" s="277" t="s">
        <v>141</v>
      </c>
      <c r="S7" s="277" t="s">
        <v>141</v>
      </c>
      <c r="T7" s="277" t="s">
        <v>141</v>
      </c>
      <c r="U7" s="277" t="s">
        <v>143</v>
      </c>
      <c r="V7" s="280">
        <v>1209.5999999999999</v>
      </c>
      <c r="W7" s="279">
        <v>5</v>
      </c>
      <c r="X7" s="279" t="s">
        <v>127</v>
      </c>
      <c r="Y7" s="318" t="s">
        <v>534</v>
      </c>
    </row>
    <row r="8" spans="1:26" s="47" customFormat="1" ht="24">
      <c r="A8" s="229">
        <v>2</v>
      </c>
      <c r="B8" s="304" t="s">
        <v>123</v>
      </c>
      <c r="C8" s="302" t="s">
        <v>124</v>
      </c>
      <c r="D8" s="302" t="s">
        <v>116</v>
      </c>
      <c r="E8" s="302" t="s">
        <v>116</v>
      </c>
      <c r="F8" s="302" t="s">
        <v>129</v>
      </c>
      <c r="G8" s="231">
        <v>14156.3</v>
      </c>
      <c r="H8" s="269" t="s">
        <v>530</v>
      </c>
      <c r="I8" s="302" t="s">
        <v>438</v>
      </c>
      <c r="J8" s="284" t="s">
        <v>131</v>
      </c>
      <c r="K8" s="302" t="s">
        <v>135</v>
      </c>
      <c r="L8" s="302" t="s">
        <v>136</v>
      </c>
      <c r="M8" s="302" t="s">
        <v>137</v>
      </c>
      <c r="N8" s="302"/>
      <c r="O8" s="302"/>
      <c r="P8" s="302" t="s">
        <v>142</v>
      </c>
      <c r="Q8" s="302" t="s">
        <v>142</v>
      </c>
      <c r="R8" s="305" t="s">
        <v>142</v>
      </c>
      <c r="S8" s="305" t="s">
        <v>142</v>
      </c>
      <c r="T8" s="302" t="s">
        <v>144</v>
      </c>
      <c r="U8" s="302" t="s">
        <v>142</v>
      </c>
      <c r="V8" s="306">
        <v>218</v>
      </c>
      <c r="W8" s="307">
        <v>2</v>
      </c>
      <c r="X8" s="307" t="s">
        <v>127</v>
      </c>
      <c r="Y8" s="308" t="s">
        <v>116</v>
      </c>
    </row>
    <row r="9" spans="1:26" s="47" customFormat="1" ht="24">
      <c r="A9" s="123">
        <v>3</v>
      </c>
      <c r="B9" s="309" t="s">
        <v>125</v>
      </c>
      <c r="C9" s="305" t="s">
        <v>126</v>
      </c>
      <c r="D9" s="305" t="s">
        <v>116</v>
      </c>
      <c r="E9" s="305" t="s">
        <v>116</v>
      </c>
      <c r="F9" s="305" t="s">
        <v>130</v>
      </c>
      <c r="G9" s="233">
        <v>44922</v>
      </c>
      <c r="H9" s="268" t="s">
        <v>530</v>
      </c>
      <c r="I9" s="302" t="s">
        <v>438</v>
      </c>
      <c r="J9" s="313" t="s">
        <v>131</v>
      </c>
      <c r="K9" s="302" t="s">
        <v>138</v>
      </c>
      <c r="L9" s="305" t="s">
        <v>139</v>
      </c>
      <c r="M9" s="305" t="s">
        <v>140</v>
      </c>
      <c r="N9" s="302"/>
      <c r="O9" s="305"/>
      <c r="P9" s="305" t="s">
        <v>142</v>
      </c>
      <c r="Q9" s="305" t="s">
        <v>142</v>
      </c>
      <c r="R9" s="305" t="s">
        <v>142</v>
      </c>
      <c r="S9" s="305" t="s">
        <v>142</v>
      </c>
      <c r="T9" s="305" t="s">
        <v>144</v>
      </c>
      <c r="U9" s="305" t="s">
        <v>142</v>
      </c>
      <c r="V9" s="310">
        <v>615.6</v>
      </c>
      <c r="W9" s="311">
        <v>2</v>
      </c>
      <c r="X9" s="311" t="s">
        <v>116</v>
      </c>
      <c r="Y9" s="312" t="s">
        <v>116</v>
      </c>
    </row>
    <row r="10" spans="1:26" s="47" customFormat="1" ht="24.75" thickBot="1">
      <c r="A10" s="462">
        <v>4</v>
      </c>
      <c r="B10" s="102" t="s">
        <v>1424</v>
      </c>
      <c r="C10" s="102" t="s">
        <v>1425</v>
      </c>
      <c r="D10" s="305" t="s">
        <v>333</v>
      </c>
      <c r="E10" s="305" t="s">
        <v>116</v>
      </c>
      <c r="F10" s="302" t="s">
        <v>1423</v>
      </c>
      <c r="G10" s="104">
        <v>151398.24</v>
      </c>
      <c r="H10" s="268" t="s">
        <v>996</v>
      </c>
      <c r="I10" s="302" t="s">
        <v>994</v>
      </c>
      <c r="J10" s="269" t="s">
        <v>993</v>
      </c>
      <c r="K10" s="302" t="s">
        <v>995</v>
      </c>
      <c r="L10" s="302" t="s">
        <v>166</v>
      </c>
      <c r="M10" s="302" t="s">
        <v>995</v>
      </c>
      <c r="N10" s="238"/>
      <c r="O10" s="302" t="s">
        <v>995</v>
      </c>
      <c r="P10" s="302" t="s">
        <v>995</v>
      </c>
      <c r="Q10" s="302" t="s">
        <v>995</v>
      </c>
      <c r="R10" s="302" t="s">
        <v>995</v>
      </c>
      <c r="S10" s="302" t="s">
        <v>995</v>
      </c>
      <c r="T10" s="302" t="s">
        <v>995</v>
      </c>
      <c r="U10" s="302" t="s">
        <v>995</v>
      </c>
      <c r="V10" s="302" t="s">
        <v>995</v>
      </c>
      <c r="W10" s="302" t="s">
        <v>995</v>
      </c>
      <c r="X10" s="302" t="s">
        <v>995</v>
      </c>
      <c r="Y10" s="319" t="s">
        <v>995</v>
      </c>
      <c r="Z10" s="314"/>
    </row>
    <row r="11" spans="1:26" s="47" customFormat="1" ht="12.75" customHeight="1" thickBot="1">
      <c r="A11" s="604" t="s">
        <v>0</v>
      </c>
      <c r="B11" s="605"/>
      <c r="C11" s="605"/>
      <c r="D11" s="605"/>
      <c r="E11" s="605"/>
      <c r="F11" s="605"/>
      <c r="G11" s="131">
        <f>SUM(G7:G10)</f>
        <v>6067476.54</v>
      </c>
      <c r="H11" s="132"/>
      <c r="I11" s="133"/>
      <c r="J11" s="134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0"/>
    </row>
    <row r="12" spans="1:26" s="32" customFormat="1" ht="12" customHeight="1" thickBot="1">
      <c r="A12" s="631" t="s">
        <v>673</v>
      </c>
      <c r="B12" s="632"/>
      <c r="C12" s="632"/>
      <c r="D12" s="632"/>
      <c r="E12" s="632"/>
      <c r="F12" s="632"/>
      <c r="G12" s="632"/>
      <c r="H12" s="632"/>
      <c r="I12" s="632"/>
      <c r="J12" s="632"/>
      <c r="K12" s="528"/>
      <c r="L12" s="528"/>
      <c r="M12" s="528"/>
      <c r="N12" s="528"/>
      <c r="O12" s="528"/>
      <c r="P12" s="528"/>
      <c r="Q12" s="528"/>
      <c r="R12" s="528"/>
      <c r="S12" s="528"/>
      <c r="T12" s="528"/>
      <c r="U12" s="528"/>
      <c r="V12" s="528"/>
      <c r="W12" s="528"/>
      <c r="X12" s="528"/>
      <c r="Y12" s="529"/>
    </row>
    <row r="13" spans="1:26" s="44" customFormat="1" ht="130.9" customHeight="1" thickBot="1">
      <c r="A13" s="433">
        <v>1</v>
      </c>
      <c r="B13" s="434" t="s">
        <v>159</v>
      </c>
      <c r="C13" s="435" t="s">
        <v>160</v>
      </c>
      <c r="D13" s="436" t="s">
        <v>127</v>
      </c>
      <c r="E13" s="436" t="s">
        <v>127</v>
      </c>
      <c r="F13" s="437">
        <v>1926</v>
      </c>
      <c r="G13" s="592">
        <v>2210000</v>
      </c>
      <c r="H13" s="435" t="s">
        <v>397</v>
      </c>
      <c r="I13" s="435" t="s">
        <v>162</v>
      </c>
      <c r="J13" s="438" t="s">
        <v>475</v>
      </c>
      <c r="K13" s="435" t="s">
        <v>163</v>
      </c>
      <c r="L13" s="435" t="s">
        <v>164</v>
      </c>
      <c r="M13" s="435" t="s">
        <v>165</v>
      </c>
      <c r="N13" s="435" t="s">
        <v>919</v>
      </c>
      <c r="O13" s="439"/>
      <c r="P13" s="440" t="s">
        <v>1047</v>
      </c>
      <c r="Q13" s="440" t="s">
        <v>1048</v>
      </c>
      <c r="R13" s="440" t="s">
        <v>1049</v>
      </c>
      <c r="S13" s="440" t="s">
        <v>142</v>
      </c>
      <c r="T13" s="440" t="s">
        <v>144</v>
      </c>
      <c r="U13" s="440" t="s">
        <v>1050</v>
      </c>
      <c r="V13" s="441">
        <v>511.3</v>
      </c>
      <c r="W13" s="441">
        <v>4</v>
      </c>
      <c r="X13" s="441" t="s">
        <v>192</v>
      </c>
      <c r="Y13" s="442" t="s">
        <v>190</v>
      </c>
      <c r="Z13" s="174"/>
    </row>
    <row r="14" spans="1:26" s="32" customFormat="1" ht="12.75" customHeight="1" thickBot="1">
      <c r="A14" s="604" t="s">
        <v>0</v>
      </c>
      <c r="B14" s="605"/>
      <c r="C14" s="605"/>
      <c r="D14" s="605"/>
      <c r="E14" s="605"/>
      <c r="F14" s="605"/>
      <c r="G14" s="131">
        <f>SUM(G13)</f>
        <v>2210000</v>
      </c>
      <c r="H14" s="169"/>
      <c r="I14" s="170"/>
      <c r="J14" s="171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2"/>
    </row>
    <row r="15" spans="1:26" s="47" customFormat="1" ht="12" customHeight="1" thickBot="1">
      <c r="A15" s="626" t="s">
        <v>167</v>
      </c>
      <c r="B15" s="617"/>
      <c r="C15" s="617"/>
      <c r="D15" s="617"/>
      <c r="E15" s="617"/>
      <c r="F15" s="617"/>
      <c r="G15" s="617"/>
      <c r="H15" s="617"/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27"/>
    </row>
    <row r="16" spans="1:26" s="47" customFormat="1" ht="72.599999999999994" customHeight="1">
      <c r="A16" s="275">
        <v>1</v>
      </c>
      <c r="B16" s="424" t="s">
        <v>171</v>
      </c>
      <c r="C16" s="278" t="s">
        <v>160</v>
      </c>
      <c r="D16" s="278" t="s">
        <v>127</v>
      </c>
      <c r="E16" s="278" t="s">
        <v>116</v>
      </c>
      <c r="F16" s="278">
        <v>1918</v>
      </c>
      <c r="G16" s="592">
        <v>8681000</v>
      </c>
      <c r="H16" s="277" t="s">
        <v>397</v>
      </c>
      <c r="I16" s="278" t="s">
        <v>175</v>
      </c>
      <c r="J16" s="425" t="s">
        <v>1410</v>
      </c>
      <c r="K16" s="278" t="s">
        <v>176</v>
      </c>
      <c r="L16" s="278" t="s">
        <v>798</v>
      </c>
      <c r="M16" s="278" t="s">
        <v>799</v>
      </c>
      <c r="N16" s="426"/>
      <c r="O16" s="426" t="s">
        <v>800</v>
      </c>
      <c r="P16" s="277" t="s">
        <v>143</v>
      </c>
      <c r="Q16" s="277" t="s">
        <v>143</v>
      </c>
      <c r="R16" s="427" t="s">
        <v>141</v>
      </c>
      <c r="S16" s="427" t="s">
        <v>143</v>
      </c>
      <c r="T16" s="278" t="s">
        <v>166</v>
      </c>
      <c r="U16" s="277" t="s">
        <v>143</v>
      </c>
      <c r="V16" s="428">
        <v>2490</v>
      </c>
      <c r="W16" s="428">
        <v>4</v>
      </c>
      <c r="X16" s="428" t="s">
        <v>127</v>
      </c>
      <c r="Y16" s="281" t="s">
        <v>116</v>
      </c>
    </row>
    <row r="17" spans="1:25" s="47" customFormat="1" ht="24">
      <c r="A17" s="229">
        <v>2</v>
      </c>
      <c r="B17" s="147" t="s">
        <v>172</v>
      </c>
      <c r="C17" s="148"/>
      <c r="D17" s="148"/>
      <c r="E17" s="148"/>
      <c r="F17" s="293"/>
      <c r="G17" s="422">
        <v>7823</v>
      </c>
      <c r="H17" s="103" t="s">
        <v>161</v>
      </c>
      <c r="I17" s="133"/>
      <c r="J17" s="235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0"/>
    </row>
    <row r="18" spans="1:25" s="47" customFormat="1" ht="12">
      <c r="A18" s="229">
        <v>3</v>
      </c>
      <c r="B18" s="147" t="s">
        <v>173</v>
      </c>
      <c r="C18" s="148"/>
      <c r="D18" s="148"/>
      <c r="E18" s="148"/>
      <c r="F18" s="293"/>
      <c r="G18" s="423">
        <v>24404</v>
      </c>
      <c r="H18" s="100" t="s">
        <v>161</v>
      </c>
      <c r="I18" s="133"/>
      <c r="J18" s="235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0"/>
    </row>
    <row r="19" spans="1:25" s="47" customFormat="1" ht="12">
      <c r="A19" s="123">
        <v>4</v>
      </c>
      <c r="B19" s="149" t="s">
        <v>174</v>
      </c>
      <c r="C19" s="150"/>
      <c r="D19" s="150"/>
      <c r="E19" s="150"/>
      <c r="F19" s="336"/>
      <c r="G19" s="231">
        <v>5149.3100000000004</v>
      </c>
      <c r="H19" s="103" t="s">
        <v>161</v>
      </c>
      <c r="I19" s="266"/>
      <c r="J19" s="265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73"/>
    </row>
    <row r="20" spans="1:25" s="47" customFormat="1" ht="12">
      <c r="A20" s="123">
        <v>5</v>
      </c>
      <c r="B20" s="149" t="s">
        <v>592</v>
      </c>
      <c r="C20" s="149"/>
      <c r="D20" s="149"/>
      <c r="E20" s="149"/>
      <c r="F20" s="337">
        <v>2019</v>
      </c>
      <c r="G20" s="347">
        <v>100396.55</v>
      </c>
      <c r="H20" s="100" t="s">
        <v>161</v>
      </c>
      <c r="I20" s="266"/>
      <c r="J20" s="265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73"/>
    </row>
    <row r="21" spans="1:25" s="47" customFormat="1" ht="24">
      <c r="A21" s="229">
        <v>6</v>
      </c>
      <c r="B21" s="102" t="s">
        <v>593</v>
      </c>
      <c r="C21" s="102"/>
      <c r="D21" s="102"/>
      <c r="E21" s="102"/>
      <c r="F21" s="103">
        <v>2019</v>
      </c>
      <c r="G21" s="151">
        <v>620280.53</v>
      </c>
      <c r="H21" s="103" t="s">
        <v>161</v>
      </c>
      <c r="I21" s="133"/>
      <c r="J21" s="235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0"/>
    </row>
    <row r="22" spans="1:25" s="47" customFormat="1" ht="48.75" thickBot="1">
      <c r="A22" s="123">
        <v>7</v>
      </c>
      <c r="B22" s="99" t="s">
        <v>797</v>
      </c>
      <c r="C22" s="99"/>
      <c r="D22" s="99"/>
      <c r="E22" s="99"/>
      <c r="F22" s="100">
        <v>2020</v>
      </c>
      <c r="G22" s="347">
        <v>44999.55</v>
      </c>
      <c r="H22" s="100" t="s">
        <v>161</v>
      </c>
      <c r="I22" s="266"/>
      <c r="J22" s="265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73"/>
    </row>
    <row r="23" spans="1:25" s="47" customFormat="1" ht="12.75" customHeight="1" thickBot="1">
      <c r="A23" s="604" t="s">
        <v>0</v>
      </c>
      <c r="B23" s="605"/>
      <c r="C23" s="605"/>
      <c r="D23" s="605"/>
      <c r="E23" s="605"/>
      <c r="F23" s="605"/>
      <c r="G23" s="131">
        <f>SUM(G16:G22)</f>
        <v>9484052.9400000013</v>
      </c>
      <c r="H23" s="429"/>
      <c r="I23" s="430"/>
      <c r="J23" s="431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  <c r="V23" s="430"/>
      <c r="W23" s="430"/>
      <c r="X23" s="430"/>
      <c r="Y23" s="432"/>
    </row>
    <row r="24" spans="1:25" s="14" customFormat="1" ht="12.75" customHeight="1" thickBot="1">
      <c r="A24" s="631" t="s">
        <v>168</v>
      </c>
      <c r="B24" s="632"/>
      <c r="C24" s="632"/>
      <c r="D24" s="632"/>
      <c r="E24" s="632"/>
      <c r="F24" s="632"/>
      <c r="G24" s="632"/>
      <c r="H24" s="632"/>
      <c r="I24" s="632"/>
      <c r="J24" s="632"/>
      <c r="K24" s="632"/>
      <c r="L24" s="632"/>
      <c r="M24" s="632"/>
      <c r="N24" s="632"/>
      <c r="O24" s="632"/>
      <c r="P24" s="632"/>
      <c r="Q24" s="632"/>
      <c r="R24" s="632"/>
      <c r="S24" s="632"/>
      <c r="T24" s="632"/>
      <c r="U24" s="632"/>
      <c r="V24" s="632"/>
      <c r="W24" s="632"/>
      <c r="X24" s="632"/>
      <c r="Y24" s="633"/>
    </row>
    <row r="25" spans="1:25" s="14" customFormat="1" ht="236.45" customHeight="1">
      <c r="A25" s="275">
        <v>1</v>
      </c>
      <c r="B25" s="276" t="s">
        <v>191</v>
      </c>
      <c r="C25" s="277" t="s">
        <v>1351</v>
      </c>
      <c r="D25" s="278" t="s">
        <v>127</v>
      </c>
      <c r="E25" s="277" t="s">
        <v>116</v>
      </c>
      <c r="F25" s="277" t="s">
        <v>512</v>
      </c>
      <c r="G25" s="593">
        <v>8502000</v>
      </c>
      <c r="H25" s="277" t="s">
        <v>397</v>
      </c>
      <c r="I25" s="277" t="s">
        <v>196</v>
      </c>
      <c r="J25" s="461" t="s">
        <v>1082</v>
      </c>
      <c r="K25" s="277" t="s">
        <v>197</v>
      </c>
      <c r="L25" s="277" t="s">
        <v>198</v>
      </c>
      <c r="M25" s="277" t="s">
        <v>199</v>
      </c>
      <c r="N25" s="277" t="s">
        <v>979</v>
      </c>
      <c r="O25" s="173" t="s">
        <v>1354</v>
      </c>
      <c r="P25" s="277" t="s">
        <v>141</v>
      </c>
      <c r="Q25" s="277" t="s">
        <v>141</v>
      </c>
      <c r="R25" s="277" t="s">
        <v>141</v>
      </c>
      <c r="S25" s="277" t="s">
        <v>141</v>
      </c>
      <c r="T25" s="277" t="s">
        <v>141</v>
      </c>
      <c r="U25" s="279" t="s">
        <v>141</v>
      </c>
      <c r="V25" s="280">
        <v>2438.62</v>
      </c>
      <c r="W25" s="279">
        <v>2</v>
      </c>
      <c r="X25" s="279" t="s">
        <v>207</v>
      </c>
      <c r="Y25" s="281" t="s">
        <v>116</v>
      </c>
    </row>
    <row r="26" spans="1:25" s="14" customFormat="1" ht="71.45" customHeight="1">
      <c r="A26" s="229">
        <v>2</v>
      </c>
      <c r="B26" s="102" t="s">
        <v>193</v>
      </c>
      <c r="C26" s="100" t="s">
        <v>1352</v>
      </c>
      <c r="D26" s="264" t="s">
        <v>127</v>
      </c>
      <c r="E26" s="125" t="s">
        <v>116</v>
      </c>
      <c r="F26" s="100">
        <v>2010</v>
      </c>
      <c r="G26" s="594">
        <v>10407000</v>
      </c>
      <c r="H26" s="126" t="s">
        <v>397</v>
      </c>
      <c r="I26" s="103" t="s">
        <v>200</v>
      </c>
      <c r="J26" s="102" t="s">
        <v>1083</v>
      </c>
      <c r="K26" s="103" t="s">
        <v>201</v>
      </c>
      <c r="L26" s="103" t="s">
        <v>202</v>
      </c>
      <c r="M26" s="103" t="s">
        <v>203</v>
      </c>
      <c r="N26" s="103" t="s">
        <v>979</v>
      </c>
      <c r="O26" s="102" t="s">
        <v>441</v>
      </c>
      <c r="P26" s="103" t="s">
        <v>206</v>
      </c>
      <c r="Q26" s="103" t="s">
        <v>141</v>
      </c>
      <c r="R26" s="103" t="s">
        <v>141</v>
      </c>
      <c r="S26" s="103" t="s">
        <v>206</v>
      </c>
      <c r="T26" s="103" t="s">
        <v>166</v>
      </c>
      <c r="U26" s="133" t="s">
        <v>141</v>
      </c>
      <c r="V26" s="270">
        <v>1917</v>
      </c>
      <c r="W26" s="133">
        <v>2</v>
      </c>
      <c r="X26" s="254" t="s">
        <v>116</v>
      </c>
      <c r="Y26" s="130" t="s">
        <v>127</v>
      </c>
    </row>
    <row r="27" spans="1:25" s="14" customFormat="1" ht="34.15" customHeight="1">
      <c r="A27" s="123">
        <v>3</v>
      </c>
      <c r="B27" s="99" t="s">
        <v>194</v>
      </c>
      <c r="C27" s="103" t="s">
        <v>195</v>
      </c>
      <c r="D27" s="103" t="s">
        <v>127</v>
      </c>
      <c r="E27" s="103" t="s">
        <v>116</v>
      </c>
      <c r="F27" s="103">
        <v>2011</v>
      </c>
      <c r="G27" s="231">
        <v>366528.65</v>
      </c>
      <c r="H27" s="103" t="s">
        <v>161</v>
      </c>
      <c r="I27" s="103" t="s">
        <v>196</v>
      </c>
      <c r="J27" s="102" t="s">
        <v>439</v>
      </c>
      <c r="K27" s="103" t="s">
        <v>204</v>
      </c>
      <c r="L27" s="103" t="s">
        <v>202</v>
      </c>
      <c r="M27" s="103" t="s">
        <v>205</v>
      </c>
      <c r="N27" s="103" t="s">
        <v>979</v>
      </c>
      <c r="O27" s="103"/>
      <c r="P27" s="103" t="s">
        <v>206</v>
      </c>
      <c r="Q27" s="103" t="s">
        <v>141</v>
      </c>
      <c r="R27" s="103" t="s">
        <v>141</v>
      </c>
      <c r="S27" s="103" t="s">
        <v>141</v>
      </c>
      <c r="T27" s="103" t="s">
        <v>166</v>
      </c>
      <c r="U27" s="133" t="s">
        <v>141</v>
      </c>
      <c r="V27" s="270">
        <v>125</v>
      </c>
      <c r="W27" s="133">
        <v>2</v>
      </c>
      <c r="X27" s="254" t="s">
        <v>116</v>
      </c>
      <c r="Y27" s="255" t="s">
        <v>116</v>
      </c>
    </row>
    <row r="28" spans="1:25" s="14" customFormat="1" ht="41.25" customHeight="1">
      <c r="A28" s="229">
        <v>4</v>
      </c>
      <c r="B28" s="102" t="s">
        <v>509</v>
      </c>
      <c r="C28" s="102" t="s">
        <v>1353</v>
      </c>
      <c r="D28" s="103" t="s">
        <v>127</v>
      </c>
      <c r="E28" s="103" t="s">
        <v>116</v>
      </c>
      <c r="F28" s="103">
        <v>2018</v>
      </c>
      <c r="G28" s="231">
        <v>1095438</v>
      </c>
      <c r="H28" s="269" t="s">
        <v>161</v>
      </c>
      <c r="I28" s="103" t="s">
        <v>196</v>
      </c>
      <c r="J28" s="102" t="s">
        <v>1084</v>
      </c>
      <c r="K28" s="102"/>
      <c r="L28" s="102"/>
      <c r="M28" s="102"/>
      <c r="N28" s="103" t="s">
        <v>979</v>
      </c>
      <c r="O28" s="102"/>
      <c r="P28" s="102"/>
      <c r="Q28" s="102"/>
      <c r="R28" s="102"/>
      <c r="S28" s="102"/>
      <c r="T28" s="102"/>
      <c r="U28" s="102"/>
      <c r="V28" s="103">
        <v>1054</v>
      </c>
      <c r="W28" s="274"/>
      <c r="X28" s="137"/>
      <c r="Y28" s="282"/>
    </row>
    <row r="29" spans="1:25" s="14" customFormat="1" ht="36.75" thickBot="1">
      <c r="A29" s="123">
        <v>5</v>
      </c>
      <c r="B29" s="99" t="s">
        <v>510</v>
      </c>
      <c r="C29" s="99"/>
      <c r="D29" s="100" t="s">
        <v>127</v>
      </c>
      <c r="E29" s="100" t="s">
        <v>116</v>
      </c>
      <c r="F29" s="100">
        <v>2018</v>
      </c>
      <c r="G29" s="233">
        <v>11680</v>
      </c>
      <c r="H29" s="454" t="s">
        <v>161</v>
      </c>
      <c r="I29" s="100" t="s">
        <v>196</v>
      </c>
      <c r="J29" s="99" t="s">
        <v>1084</v>
      </c>
      <c r="K29" s="100" t="s">
        <v>511</v>
      </c>
      <c r="L29" s="99"/>
      <c r="M29" s="99"/>
      <c r="N29" s="100" t="s">
        <v>979</v>
      </c>
      <c r="O29" s="99"/>
      <c r="P29" s="99"/>
      <c r="Q29" s="99"/>
      <c r="R29" s="99"/>
      <c r="S29" s="99"/>
      <c r="T29" s="99"/>
      <c r="U29" s="99"/>
      <c r="V29" s="100">
        <v>90</v>
      </c>
      <c r="W29" s="455"/>
      <c r="X29" s="456"/>
      <c r="Y29" s="457"/>
    </row>
    <row r="30" spans="1:25" s="14" customFormat="1" ht="12.75" customHeight="1" thickBot="1">
      <c r="A30" s="604" t="s">
        <v>0</v>
      </c>
      <c r="B30" s="605"/>
      <c r="C30" s="605"/>
      <c r="D30" s="605"/>
      <c r="E30" s="605"/>
      <c r="F30" s="605"/>
      <c r="G30" s="131">
        <f>SUM(G25:G29)</f>
        <v>20382646.649999999</v>
      </c>
      <c r="H30" s="497"/>
      <c r="I30" s="430"/>
      <c r="J30" s="496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  <c r="V30" s="430"/>
      <c r="W30" s="430"/>
      <c r="X30" s="430"/>
      <c r="Y30" s="432"/>
    </row>
    <row r="31" spans="1:25" s="14" customFormat="1" ht="12" customHeight="1" thickBot="1">
      <c r="A31" s="631" t="s">
        <v>169</v>
      </c>
      <c r="B31" s="632"/>
      <c r="C31" s="632"/>
      <c r="D31" s="632"/>
      <c r="E31" s="632"/>
      <c r="F31" s="632"/>
      <c r="G31" s="632"/>
      <c r="H31" s="632"/>
      <c r="I31" s="632"/>
      <c r="J31" s="632"/>
      <c r="K31" s="632"/>
      <c r="L31" s="632"/>
      <c r="M31" s="632"/>
      <c r="N31" s="632"/>
      <c r="O31" s="632"/>
      <c r="P31" s="632"/>
      <c r="Q31" s="632"/>
      <c r="R31" s="632"/>
      <c r="S31" s="632"/>
      <c r="T31" s="632"/>
      <c r="U31" s="632"/>
      <c r="V31" s="632"/>
      <c r="W31" s="632"/>
      <c r="X31" s="632"/>
      <c r="Y31" s="633"/>
    </row>
    <row r="32" spans="1:25" s="14" customFormat="1" ht="83.25" customHeight="1">
      <c r="A32" s="182">
        <v>1</v>
      </c>
      <c r="B32" s="458" t="s">
        <v>123</v>
      </c>
      <c r="C32" s="459" t="s">
        <v>208</v>
      </c>
      <c r="D32" s="253" t="s">
        <v>127</v>
      </c>
      <c r="E32" s="253" t="s">
        <v>116</v>
      </c>
      <c r="F32" s="459">
        <v>1970</v>
      </c>
      <c r="G32" s="593">
        <v>3840000</v>
      </c>
      <c r="H32" s="126" t="s">
        <v>397</v>
      </c>
      <c r="I32" s="459" t="s">
        <v>443</v>
      </c>
      <c r="J32" s="127" t="s">
        <v>870</v>
      </c>
      <c r="K32" s="459" t="s">
        <v>211</v>
      </c>
      <c r="L32" s="459" t="s">
        <v>212</v>
      </c>
      <c r="M32" s="459" t="s">
        <v>213</v>
      </c>
      <c r="N32" s="459"/>
      <c r="O32" s="459" t="s">
        <v>965</v>
      </c>
      <c r="P32" s="459" t="s">
        <v>142</v>
      </c>
      <c r="Q32" s="459" t="s">
        <v>141</v>
      </c>
      <c r="R32" s="459" t="s">
        <v>141</v>
      </c>
      <c r="S32" s="459" t="s">
        <v>141</v>
      </c>
      <c r="T32" s="459" t="s">
        <v>141</v>
      </c>
      <c r="U32" s="459" t="s">
        <v>141</v>
      </c>
      <c r="V32" s="460">
        <v>1101.5999999999999</v>
      </c>
      <c r="W32" s="459">
        <v>3</v>
      </c>
      <c r="X32" s="254" t="s">
        <v>127</v>
      </c>
      <c r="Y32" s="255" t="s">
        <v>116</v>
      </c>
    </row>
    <row r="33" spans="1:25" s="14" customFormat="1" ht="60">
      <c r="A33" s="229">
        <v>2</v>
      </c>
      <c r="B33" s="256" t="s">
        <v>123</v>
      </c>
      <c r="C33" s="257" t="s">
        <v>209</v>
      </c>
      <c r="D33" s="258" t="s">
        <v>127</v>
      </c>
      <c r="E33" s="258" t="s">
        <v>127</v>
      </c>
      <c r="F33" s="257">
        <v>1870</v>
      </c>
      <c r="G33" s="594">
        <v>1646000</v>
      </c>
      <c r="H33" s="101" t="s">
        <v>397</v>
      </c>
      <c r="I33" s="257" t="s">
        <v>442</v>
      </c>
      <c r="J33" s="164" t="s">
        <v>445</v>
      </c>
      <c r="K33" s="257" t="s">
        <v>214</v>
      </c>
      <c r="L33" s="257" t="s">
        <v>215</v>
      </c>
      <c r="M33" s="257" t="s">
        <v>216</v>
      </c>
      <c r="N33" s="257"/>
      <c r="O33" s="257"/>
      <c r="P33" s="257" t="s">
        <v>142</v>
      </c>
      <c r="Q33" s="257" t="s">
        <v>142</v>
      </c>
      <c r="R33" s="257" t="s">
        <v>142</v>
      </c>
      <c r="S33" s="257" t="s">
        <v>219</v>
      </c>
      <c r="T33" s="257" t="s">
        <v>144</v>
      </c>
      <c r="U33" s="257" t="s">
        <v>142</v>
      </c>
      <c r="V33" s="259">
        <v>472</v>
      </c>
      <c r="W33" s="257">
        <v>2</v>
      </c>
      <c r="X33" s="260" t="s">
        <v>127</v>
      </c>
      <c r="Y33" s="261" t="s">
        <v>116</v>
      </c>
    </row>
    <row r="34" spans="1:25" s="14" customFormat="1" ht="24">
      <c r="A34" s="123">
        <v>3</v>
      </c>
      <c r="B34" s="262" t="s">
        <v>210</v>
      </c>
      <c r="C34" s="263"/>
      <c r="D34" s="264" t="s">
        <v>127</v>
      </c>
      <c r="E34" s="263"/>
      <c r="F34" s="263">
        <v>2005</v>
      </c>
      <c r="G34" s="233">
        <v>51215</v>
      </c>
      <c r="H34" s="100" t="s">
        <v>161</v>
      </c>
      <c r="I34" s="263" t="s">
        <v>444</v>
      </c>
      <c r="J34" s="265"/>
      <c r="K34" s="266"/>
      <c r="L34" s="266"/>
      <c r="M34" s="266"/>
      <c r="N34" s="266"/>
      <c r="O34" s="266"/>
      <c r="P34" s="266" t="s">
        <v>117</v>
      </c>
      <c r="Q34" s="266" t="s">
        <v>117</v>
      </c>
      <c r="R34" s="266" t="s">
        <v>117</v>
      </c>
      <c r="S34" s="266" t="s">
        <v>117</v>
      </c>
      <c r="T34" s="266" t="s">
        <v>117</v>
      </c>
      <c r="U34" s="266" t="s">
        <v>117</v>
      </c>
      <c r="V34" s="133" t="s">
        <v>117</v>
      </c>
      <c r="W34" s="133" t="s">
        <v>117</v>
      </c>
      <c r="X34" s="133" t="s">
        <v>117</v>
      </c>
      <c r="Y34" s="130" t="s">
        <v>117</v>
      </c>
    </row>
    <row r="35" spans="1:25" s="14" customFormat="1" ht="24">
      <c r="A35" s="103">
        <v>4</v>
      </c>
      <c r="B35" s="251" t="s">
        <v>968</v>
      </c>
      <c r="C35" s="252" t="s">
        <v>969</v>
      </c>
      <c r="D35" s="103" t="s">
        <v>127</v>
      </c>
      <c r="E35" s="252" t="s">
        <v>116</v>
      </c>
      <c r="F35" s="252">
        <v>2021</v>
      </c>
      <c r="G35" s="231">
        <v>1441858.98</v>
      </c>
      <c r="H35" s="103" t="s">
        <v>161</v>
      </c>
      <c r="I35" s="263" t="s">
        <v>444</v>
      </c>
      <c r="J35" s="235" t="s">
        <v>970</v>
      </c>
      <c r="K35" s="133" t="s">
        <v>971</v>
      </c>
      <c r="L35" s="133" t="s">
        <v>972</v>
      </c>
      <c r="M35" s="103" t="s">
        <v>973</v>
      </c>
      <c r="N35" s="133"/>
      <c r="O35" s="133"/>
      <c r="P35" s="133" t="s">
        <v>143</v>
      </c>
      <c r="Q35" s="133" t="s">
        <v>143</v>
      </c>
      <c r="R35" s="133" t="s">
        <v>143</v>
      </c>
      <c r="S35" s="133" t="s">
        <v>143</v>
      </c>
      <c r="T35" s="133" t="s">
        <v>144</v>
      </c>
      <c r="U35" s="133" t="s">
        <v>143</v>
      </c>
      <c r="V35" s="133">
        <v>270.55</v>
      </c>
      <c r="W35" s="133">
        <v>2</v>
      </c>
      <c r="X35" s="133" t="s">
        <v>190</v>
      </c>
      <c r="Y35" s="130" t="s">
        <v>190</v>
      </c>
    </row>
    <row r="36" spans="1:25" s="14" customFormat="1" ht="24.75" thickBot="1">
      <c r="A36" s="103">
        <v>5</v>
      </c>
      <c r="B36" s="251" t="s">
        <v>966</v>
      </c>
      <c r="C36" s="252"/>
      <c r="D36" s="103" t="s">
        <v>127</v>
      </c>
      <c r="E36" s="252"/>
      <c r="F36" s="252">
        <v>2021</v>
      </c>
      <c r="G36" s="231">
        <v>59481</v>
      </c>
      <c r="H36" s="103" t="s">
        <v>161</v>
      </c>
      <c r="I36" s="252" t="s">
        <v>967</v>
      </c>
      <c r="J36" s="235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0"/>
    </row>
    <row r="37" spans="1:25" s="14" customFormat="1" ht="12" customHeight="1" thickBot="1">
      <c r="A37" s="653" t="s">
        <v>0</v>
      </c>
      <c r="B37" s="654"/>
      <c r="C37" s="654"/>
      <c r="D37" s="654"/>
      <c r="E37" s="654"/>
      <c r="F37" s="655"/>
      <c r="G37" s="421">
        <f>SUM(G32:G36)</f>
        <v>7038554.9800000004</v>
      </c>
      <c r="H37" s="271"/>
      <c r="I37" s="266"/>
      <c r="J37" s="272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73"/>
    </row>
    <row r="38" spans="1:25" s="14" customFormat="1" ht="12" customHeight="1" thickBot="1">
      <c r="A38" s="618" t="s">
        <v>613</v>
      </c>
      <c r="B38" s="619"/>
      <c r="C38" s="619"/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20"/>
    </row>
    <row r="39" spans="1:25" s="14" customFormat="1" ht="96">
      <c r="A39" s="182">
        <v>1</v>
      </c>
      <c r="B39" s="173" t="s">
        <v>177</v>
      </c>
      <c r="C39" s="126"/>
      <c r="D39" s="126" t="s">
        <v>127</v>
      </c>
      <c r="E39" s="126" t="s">
        <v>116</v>
      </c>
      <c r="F39" s="126">
        <v>1973</v>
      </c>
      <c r="G39" s="593">
        <v>12435000</v>
      </c>
      <c r="H39" s="126" t="s">
        <v>397</v>
      </c>
      <c r="I39" s="126" t="s">
        <v>447</v>
      </c>
      <c r="J39" s="284" t="s">
        <v>866</v>
      </c>
      <c r="K39" s="126" t="s">
        <v>240</v>
      </c>
      <c r="L39" s="126" t="s">
        <v>181</v>
      </c>
      <c r="M39" s="126" t="s">
        <v>182</v>
      </c>
      <c r="N39" s="126"/>
      <c r="O39" s="126"/>
      <c r="P39" s="173" t="s">
        <v>141</v>
      </c>
      <c r="Q39" s="173" t="s">
        <v>185</v>
      </c>
      <c r="R39" s="173" t="s">
        <v>1035</v>
      </c>
      <c r="S39" s="173" t="s">
        <v>141</v>
      </c>
      <c r="T39" s="173" t="s">
        <v>141</v>
      </c>
      <c r="U39" s="173" t="s">
        <v>141</v>
      </c>
      <c r="V39" s="128">
        <v>3567</v>
      </c>
      <c r="W39" s="126" t="s">
        <v>187</v>
      </c>
      <c r="X39" s="126" t="s">
        <v>188</v>
      </c>
      <c r="Y39" s="186" t="s">
        <v>116</v>
      </c>
    </row>
    <row r="40" spans="1:25" s="14" customFormat="1" ht="72">
      <c r="A40" s="229">
        <v>2</v>
      </c>
      <c r="B40" s="102" t="s">
        <v>517</v>
      </c>
      <c r="C40" s="103"/>
      <c r="D40" s="103" t="s">
        <v>127</v>
      </c>
      <c r="E40" s="103" t="s">
        <v>116</v>
      </c>
      <c r="F40" s="103">
        <v>1973</v>
      </c>
      <c r="G40" s="594">
        <v>6120000</v>
      </c>
      <c r="H40" s="103" t="s">
        <v>397</v>
      </c>
      <c r="I40" s="103" t="s">
        <v>447</v>
      </c>
      <c r="J40" s="235" t="s">
        <v>615</v>
      </c>
      <c r="K40" s="103" t="s">
        <v>183</v>
      </c>
      <c r="L40" s="103" t="s">
        <v>181</v>
      </c>
      <c r="M40" s="103" t="s">
        <v>184</v>
      </c>
      <c r="N40" s="103"/>
      <c r="O40" s="103"/>
      <c r="P40" s="102" t="s">
        <v>616</v>
      </c>
      <c r="Q40" s="102" t="s">
        <v>141</v>
      </c>
      <c r="R40" s="102" t="s">
        <v>1034</v>
      </c>
      <c r="S40" s="102" t="s">
        <v>590</v>
      </c>
      <c r="T40" s="102" t="s">
        <v>144</v>
      </c>
      <c r="U40" s="102" t="s">
        <v>142</v>
      </c>
      <c r="V40" s="270">
        <v>1755.6</v>
      </c>
      <c r="W40" s="103" t="s">
        <v>189</v>
      </c>
      <c r="X40" s="129" t="s">
        <v>116</v>
      </c>
      <c r="Y40" s="186" t="s">
        <v>116</v>
      </c>
    </row>
    <row r="41" spans="1:25" s="14" customFormat="1" ht="24">
      <c r="A41" s="229">
        <v>3</v>
      </c>
      <c r="B41" s="102" t="s">
        <v>531</v>
      </c>
      <c r="C41" s="285"/>
      <c r="D41" s="103" t="s">
        <v>127</v>
      </c>
      <c r="E41" s="103" t="s">
        <v>116</v>
      </c>
      <c r="F41" s="103">
        <v>1980</v>
      </c>
      <c r="G41" s="151">
        <v>369000</v>
      </c>
      <c r="H41" s="103" t="s">
        <v>397</v>
      </c>
      <c r="I41" s="103" t="s">
        <v>447</v>
      </c>
      <c r="J41" s="235"/>
      <c r="K41" s="133"/>
      <c r="L41" s="133"/>
      <c r="M41" s="133"/>
      <c r="N41" s="133"/>
      <c r="O41" s="133"/>
      <c r="P41" s="133" t="s">
        <v>117</v>
      </c>
      <c r="Q41" s="133" t="s">
        <v>117</v>
      </c>
      <c r="R41" s="133" t="s">
        <v>117</v>
      </c>
      <c r="S41" s="133" t="s">
        <v>117</v>
      </c>
      <c r="T41" s="133" t="s">
        <v>117</v>
      </c>
      <c r="U41" s="133" t="s">
        <v>117</v>
      </c>
      <c r="V41" s="270">
        <v>130</v>
      </c>
      <c r="W41" s="133" t="s">
        <v>117</v>
      </c>
      <c r="X41" s="129" t="s">
        <v>116</v>
      </c>
      <c r="Y41" s="186" t="s">
        <v>116</v>
      </c>
    </row>
    <row r="42" spans="1:25" s="14" customFormat="1" ht="24">
      <c r="A42" s="229">
        <v>4</v>
      </c>
      <c r="B42" s="102" t="s">
        <v>178</v>
      </c>
      <c r="C42" s="285"/>
      <c r="D42" s="103" t="s">
        <v>127</v>
      </c>
      <c r="E42" s="103" t="s">
        <v>116</v>
      </c>
      <c r="F42" s="103">
        <v>1982</v>
      </c>
      <c r="G42" s="151">
        <v>476000</v>
      </c>
      <c r="H42" s="103" t="s">
        <v>397</v>
      </c>
      <c r="I42" s="103" t="s">
        <v>448</v>
      </c>
      <c r="J42" s="235"/>
      <c r="K42" s="133"/>
      <c r="L42" s="133"/>
      <c r="M42" s="133"/>
      <c r="N42" s="133"/>
      <c r="O42" s="133"/>
      <c r="P42" s="133" t="s">
        <v>117</v>
      </c>
      <c r="Q42" s="133" t="s">
        <v>117</v>
      </c>
      <c r="R42" s="133" t="s">
        <v>117</v>
      </c>
      <c r="S42" s="133" t="s">
        <v>117</v>
      </c>
      <c r="T42" s="133" t="s">
        <v>117</v>
      </c>
      <c r="U42" s="133" t="s">
        <v>117</v>
      </c>
      <c r="V42" s="270">
        <v>168</v>
      </c>
      <c r="W42" s="133" t="s">
        <v>117</v>
      </c>
      <c r="X42" s="129" t="s">
        <v>116</v>
      </c>
      <c r="Y42" s="186" t="s">
        <v>116</v>
      </c>
    </row>
    <row r="43" spans="1:25" s="14" customFormat="1" ht="24">
      <c r="A43" s="229">
        <v>5</v>
      </c>
      <c r="B43" s="102" t="s">
        <v>179</v>
      </c>
      <c r="C43" s="285"/>
      <c r="D43" s="103" t="s">
        <v>127</v>
      </c>
      <c r="E43" s="103" t="s">
        <v>116</v>
      </c>
      <c r="F43" s="103">
        <v>1975</v>
      </c>
      <c r="G43" s="594">
        <v>88000</v>
      </c>
      <c r="H43" s="103" t="s">
        <v>397</v>
      </c>
      <c r="I43" s="103" t="s">
        <v>447</v>
      </c>
      <c r="J43" s="235"/>
      <c r="K43" s="133"/>
      <c r="L43" s="133"/>
      <c r="M43" s="133"/>
      <c r="N43" s="133"/>
      <c r="O43" s="133"/>
      <c r="P43" s="133" t="s">
        <v>117</v>
      </c>
      <c r="Q43" s="133" t="s">
        <v>117</v>
      </c>
      <c r="R43" s="133" t="s">
        <v>117</v>
      </c>
      <c r="S43" s="133" t="s">
        <v>117</v>
      </c>
      <c r="T43" s="133" t="s">
        <v>117</v>
      </c>
      <c r="U43" s="133" t="s">
        <v>117</v>
      </c>
      <c r="V43" s="270">
        <v>54</v>
      </c>
      <c r="W43" s="133" t="s">
        <v>117</v>
      </c>
      <c r="X43" s="129" t="s">
        <v>116</v>
      </c>
      <c r="Y43" s="186" t="s">
        <v>116</v>
      </c>
    </row>
    <row r="44" spans="1:25" s="14" customFormat="1" ht="24">
      <c r="A44" s="229">
        <v>6</v>
      </c>
      <c r="B44" s="102" t="s">
        <v>180</v>
      </c>
      <c r="C44" s="103"/>
      <c r="D44" s="103" t="s">
        <v>127</v>
      </c>
      <c r="E44" s="103" t="s">
        <v>116</v>
      </c>
      <c r="F44" s="103">
        <v>1973</v>
      </c>
      <c r="G44" s="231">
        <v>47418.29</v>
      </c>
      <c r="H44" s="103" t="s">
        <v>161</v>
      </c>
      <c r="I44" s="103" t="s">
        <v>448</v>
      </c>
      <c r="J44" s="235"/>
      <c r="K44" s="133"/>
      <c r="L44" s="133"/>
      <c r="M44" s="133"/>
      <c r="N44" s="133"/>
      <c r="O44" s="133"/>
      <c r="P44" s="133" t="s">
        <v>117</v>
      </c>
      <c r="Q44" s="133" t="s">
        <v>117</v>
      </c>
      <c r="R44" s="133" t="s">
        <v>117</v>
      </c>
      <c r="S44" s="133" t="s">
        <v>117</v>
      </c>
      <c r="T44" s="133" t="s">
        <v>117</v>
      </c>
      <c r="U44" s="133" t="s">
        <v>117</v>
      </c>
      <c r="V44" s="270">
        <v>4073</v>
      </c>
      <c r="W44" s="133" t="s">
        <v>117</v>
      </c>
      <c r="X44" s="129" t="s">
        <v>116</v>
      </c>
      <c r="Y44" s="186" t="s">
        <v>116</v>
      </c>
    </row>
    <row r="45" spans="1:25" s="14" customFormat="1" ht="24">
      <c r="A45" s="229">
        <v>7</v>
      </c>
      <c r="B45" s="102" t="s">
        <v>180</v>
      </c>
      <c r="C45" s="103"/>
      <c r="D45" s="103" t="s">
        <v>127</v>
      </c>
      <c r="E45" s="103" t="s">
        <v>116</v>
      </c>
      <c r="F45" s="103">
        <v>2007</v>
      </c>
      <c r="G45" s="231">
        <v>37820</v>
      </c>
      <c r="H45" s="103" t="s">
        <v>161</v>
      </c>
      <c r="I45" s="103" t="s">
        <v>447</v>
      </c>
      <c r="J45" s="235"/>
      <c r="K45" s="133"/>
      <c r="L45" s="133"/>
      <c r="M45" s="133"/>
      <c r="N45" s="133"/>
      <c r="O45" s="133"/>
      <c r="P45" s="133" t="s">
        <v>117</v>
      </c>
      <c r="Q45" s="133" t="s">
        <v>117</v>
      </c>
      <c r="R45" s="133" t="s">
        <v>117</v>
      </c>
      <c r="S45" s="133" t="s">
        <v>117</v>
      </c>
      <c r="T45" s="133" t="s">
        <v>117</v>
      </c>
      <c r="U45" s="133" t="s">
        <v>117</v>
      </c>
      <c r="V45" s="270">
        <v>400</v>
      </c>
      <c r="W45" s="133" t="s">
        <v>117</v>
      </c>
      <c r="X45" s="133" t="s">
        <v>116</v>
      </c>
      <c r="Y45" s="130" t="s">
        <v>116</v>
      </c>
    </row>
    <row r="46" spans="1:25" s="14" customFormat="1" ht="48.75" thickBot="1">
      <c r="A46" s="178">
        <v>8</v>
      </c>
      <c r="B46" s="195" t="s">
        <v>446</v>
      </c>
      <c r="C46" s="98"/>
      <c r="D46" s="98" t="s">
        <v>127</v>
      </c>
      <c r="E46" s="98" t="s">
        <v>116</v>
      </c>
      <c r="F46" s="98">
        <v>2017</v>
      </c>
      <c r="G46" s="233">
        <v>647964</v>
      </c>
      <c r="H46" s="101" t="s">
        <v>161</v>
      </c>
      <c r="I46" s="101" t="s">
        <v>447</v>
      </c>
      <c r="J46" s="164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286">
        <v>1463.8</v>
      </c>
      <c r="W46" s="133" t="s">
        <v>117</v>
      </c>
      <c r="X46" s="133" t="s">
        <v>116</v>
      </c>
      <c r="Y46" s="130" t="s">
        <v>116</v>
      </c>
    </row>
    <row r="47" spans="1:25" s="14" customFormat="1" ht="12.75" customHeight="1" thickBot="1">
      <c r="A47" s="604" t="s">
        <v>0</v>
      </c>
      <c r="B47" s="605"/>
      <c r="C47" s="605"/>
      <c r="D47" s="605"/>
      <c r="E47" s="605"/>
      <c r="F47" s="605"/>
      <c r="G47" s="131">
        <f>SUM(G39:G46)</f>
        <v>20221202.289999999</v>
      </c>
      <c r="H47" s="351"/>
      <c r="I47" s="352"/>
      <c r="J47" s="353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354"/>
    </row>
    <row r="48" spans="1:25" s="14" customFormat="1" ht="20.45" customHeight="1" thickBot="1">
      <c r="A48" s="650" t="s">
        <v>356</v>
      </c>
      <c r="B48" s="651"/>
      <c r="C48" s="651"/>
      <c r="D48" s="651"/>
      <c r="E48" s="651"/>
      <c r="F48" s="651"/>
      <c r="G48" s="651"/>
      <c r="H48" s="651"/>
      <c r="I48" s="651"/>
      <c r="J48" s="651"/>
      <c r="K48" s="651"/>
      <c r="L48" s="651"/>
      <c r="M48" s="651"/>
      <c r="N48" s="651"/>
      <c r="O48" s="651"/>
      <c r="P48" s="651"/>
      <c r="Q48" s="651"/>
      <c r="R48" s="651"/>
      <c r="S48" s="651"/>
      <c r="T48" s="651"/>
      <c r="U48" s="651"/>
      <c r="V48" s="651"/>
      <c r="W48" s="651"/>
      <c r="X48" s="651"/>
      <c r="Y48" s="652"/>
    </row>
    <row r="49" spans="1:25" s="14" customFormat="1" ht="36">
      <c r="A49" s="182">
        <v>1</v>
      </c>
      <c r="B49" s="173" t="s">
        <v>247</v>
      </c>
      <c r="C49" s="126" t="s">
        <v>254</v>
      </c>
      <c r="D49" s="267" t="s">
        <v>127</v>
      </c>
      <c r="E49" s="126" t="s">
        <v>116</v>
      </c>
      <c r="F49" s="268" t="s">
        <v>256</v>
      </c>
      <c r="G49" s="151">
        <v>2859000</v>
      </c>
      <c r="H49" s="126" t="s">
        <v>397</v>
      </c>
      <c r="I49" s="126" t="s">
        <v>257</v>
      </c>
      <c r="J49" s="127" t="s">
        <v>453</v>
      </c>
      <c r="K49" s="129" t="s">
        <v>258</v>
      </c>
      <c r="L49" s="126" t="s">
        <v>261</v>
      </c>
      <c r="M49" s="126" t="s">
        <v>263</v>
      </c>
      <c r="N49" s="126" t="s">
        <v>974</v>
      </c>
      <c r="O49" s="126"/>
      <c r="P49" s="129" t="s">
        <v>141</v>
      </c>
      <c r="Q49" s="129" t="s">
        <v>141</v>
      </c>
      <c r="R49" s="129" t="s">
        <v>141</v>
      </c>
      <c r="S49" s="129" t="s">
        <v>141</v>
      </c>
      <c r="T49" s="129" t="s">
        <v>166</v>
      </c>
      <c r="U49" s="129" t="s">
        <v>141</v>
      </c>
      <c r="V49" s="128">
        <v>820.1</v>
      </c>
      <c r="W49" s="129">
        <v>3</v>
      </c>
      <c r="X49" s="129" t="s">
        <v>270</v>
      </c>
      <c r="Y49" s="186" t="s">
        <v>116</v>
      </c>
    </row>
    <row r="50" spans="1:25" s="14" customFormat="1" ht="36">
      <c r="A50" s="229">
        <v>2</v>
      </c>
      <c r="B50" s="102" t="s">
        <v>449</v>
      </c>
      <c r="C50" s="103" t="s">
        <v>255</v>
      </c>
      <c r="D50" s="230" t="s">
        <v>127</v>
      </c>
      <c r="E50" s="103" t="s">
        <v>116</v>
      </c>
      <c r="F50" s="269" t="s">
        <v>256</v>
      </c>
      <c r="G50" s="151">
        <v>1934000</v>
      </c>
      <c r="H50" s="103" t="s">
        <v>397</v>
      </c>
      <c r="I50" s="103" t="s">
        <v>257</v>
      </c>
      <c r="J50" s="235" t="s">
        <v>454</v>
      </c>
      <c r="K50" s="133" t="s">
        <v>259</v>
      </c>
      <c r="L50" s="133" t="s">
        <v>202</v>
      </c>
      <c r="M50" s="103" t="s">
        <v>264</v>
      </c>
      <c r="N50" s="126" t="s">
        <v>974</v>
      </c>
      <c r="O50" s="103"/>
      <c r="P50" s="103" t="s">
        <v>269</v>
      </c>
      <c r="Q50" s="133" t="s">
        <v>141</v>
      </c>
      <c r="R50" s="133" t="s">
        <v>141</v>
      </c>
      <c r="S50" s="133" t="s">
        <v>141</v>
      </c>
      <c r="T50" s="133" t="s">
        <v>166</v>
      </c>
      <c r="U50" s="133" t="s">
        <v>141</v>
      </c>
      <c r="V50" s="270">
        <v>554.69000000000005</v>
      </c>
      <c r="W50" s="133">
        <v>2</v>
      </c>
      <c r="X50" s="133" t="s">
        <v>116</v>
      </c>
      <c r="Y50" s="186" t="s">
        <v>116</v>
      </c>
    </row>
    <row r="51" spans="1:25" s="14" customFormat="1" ht="48">
      <c r="A51" s="229">
        <v>3</v>
      </c>
      <c r="B51" s="656" t="s">
        <v>248</v>
      </c>
      <c r="C51" s="103" t="s">
        <v>249</v>
      </c>
      <c r="D51" s="230" t="s">
        <v>127</v>
      </c>
      <c r="E51" s="103" t="s">
        <v>116</v>
      </c>
      <c r="F51" s="621">
        <v>1997</v>
      </c>
      <c r="G51" s="151">
        <v>6488000</v>
      </c>
      <c r="H51" s="621" t="s">
        <v>397</v>
      </c>
      <c r="I51" s="103" t="s">
        <v>257</v>
      </c>
      <c r="J51" s="235" t="s">
        <v>455</v>
      </c>
      <c r="K51" s="133" t="s">
        <v>259</v>
      </c>
      <c r="L51" s="133" t="s">
        <v>202</v>
      </c>
      <c r="M51" s="103" t="s">
        <v>265</v>
      </c>
      <c r="N51" s="126" t="s">
        <v>974</v>
      </c>
      <c r="O51" s="103"/>
      <c r="P51" s="133" t="s">
        <v>141</v>
      </c>
      <c r="Q51" s="133" t="s">
        <v>141</v>
      </c>
      <c r="R51" s="133" t="s">
        <v>141</v>
      </c>
      <c r="S51" s="133" t="s">
        <v>141</v>
      </c>
      <c r="T51" s="133" t="s">
        <v>166</v>
      </c>
      <c r="U51" s="133" t="s">
        <v>141</v>
      </c>
      <c r="V51" s="270">
        <v>1195.0999999999999</v>
      </c>
      <c r="W51" s="133">
        <v>2</v>
      </c>
      <c r="X51" s="133" t="s">
        <v>116</v>
      </c>
      <c r="Y51" s="186" t="s">
        <v>116</v>
      </c>
    </row>
    <row r="52" spans="1:25" s="14" customFormat="1" ht="36" customHeight="1">
      <c r="A52" s="229">
        <v>4</v>
      </c>
      <c r="B52" s="657"/>
      <c r="C52" s="103" t="s">
        <v>451</v>
      </c>
      <c r="D52" s="230" t="s">
        <v>127</v>
      </c>
      <c r="E52" s="103" t="s">
        <v>116</v>
      </c>
      <c r="F52" s="622"/>
      <c r="G52" s="151">
        <v>80000</v>
      </c>
      <c r="H52" s="622"/>
      <c r="I52" s="103" t="s">
        <v>257</v>
      </c>
      <c r="J52" s="235" t="s">
        <v>456</v>
      </c>
      <c r="K52" s="133" t="s">
        <v>259</v>
      </c>
      <c r="L52" s="133" t="s">
        <v>262</v>
      </c>
      <c r="M52" s="133" t="s">
        <v>266</v>
      </c>
      <c r="N52" s="126" t="s">
        <v>974</v>
      </c>
      <c r="O52" s="133"/>
      <c r="P52" s="133" t="s">
        <v>141</v>
      </c>
      <c r="Q52" s="133" t="s">
        <v>141</v>
      </c>
      <c r="R52" s="133" t="s">
        <v>141</v>
      </c>
      <c r="S52" s="133" t="s">
        <v>141</v>
      </c>
      <c r="T52" s="133" t="s">
        <v>166</v>
      </c>
      <c r="U52" s="133" t="s">
        <v>141</v>
      </c>
      <c r="V52" s="270">
        <v>49</v>
      </c>
      <c r="W52" s="133">
        <v>1</v>
      </c>
      <c r="X52" s="133" t="s">
        <v>116</v>
      </c>
      <c r="Y52" s="186" t="s">
        <v>116</v>
      </c>
    </row>
    <row r="53" spans="1:25" s="14" customFormat="1" ht="36" customHeight="1">
      <c r="A53" s="229">
        <v>5</v>
      </c>
      <c r="B53" s="657"/>
      <c r="C53" s="103" t="s">
        <v>452</v>
      </c>
      <c r="D53" s="230" t="s">
        <v>127</v>
      </c>
      <c r="E53" s="103" t="s">
        <v>116</v>
      </c>
      <c r="F53" s="622"/>
      <c r="G53" s="151">
        <v>78000</v>
      </c>
      <c r="H53" s="622"/>
      <c r="I53" s="103" t="s">
        <v>257</v>
      </c>
      <c r="J53" s="235" t="s">
        <v>457</v>
      </c>
      <c r="K53" s="133" t="s">
        <v>259</v>
      </c>
      <c r="L53" s="133" t="s">
        <v>262</v>
      </c>
      <c r="M53" s="133" t="s">
        <v>266</v>
      </c>
      <c r="N53" s="126" t="s">
        <v>974</v>
      </c>
      <c r="O53" s="133"/>
      <c r="P53" s="133" t="s">
        <v>141</v>
      </c>
      <c r="Q53" s="133" t="s">
        <v>141</v>
      </c>
      <c r="R53" s="133" t="s">
        <v>141</v>
      </c>
      <c r="S53" s="133" t="s">
        <v>141</v>
      </c>
      <c r="T53" s="133" t="s">
        <v>166</v>
      </c>
      <c r="U53" s="133" t="s">
        <v>141</v>
      </c>
      <c r="V53" s="270">
        <v>48</v>
      </c>
      <c r="W53" s="133">
        <v>1</v>
      </c>
      <c r="X53" s="133" t="s">
        <v>116</v>
      </c>
      <c r="Y53" s="186" t="s">
        <v>116</v>
      </c>
    </row>
    <row r="54" spans="1:25" s="14" customFormat="1" ht="36" customHeight="1">
      <c r="A54" s="229">
        <v>6</v>
      </c>
      <c r="B54" s="658"/>
      <c r="C54" s="103" t="s">
        <v>250</v>
      </c>
      <c r="D54" s="230" t="s">
        <v>127</v>
      </c>
      <c r="E54" s="103" t="s">
        <v>116</v>
      </c>
      <c r="F54" s="623"/>
      <c r="G54" s="151">
        <v>220000</v>
      </c>
      <c r="H54" s="623"/>
      <c r="I54" s="103" t="s">
        <v>257</v>
      </c>
      <c r="J54" s="235" t="s">
        <v>457</v>
      </c>
      <c r="K54" s="133" t="s">
        <v>259</v>
      </c>
      <c r="L54" s="133" t="s">
        <v>262</v>
      </c>
      <c r="M54" s="133" t="s">
        <v>267</v>
      </c>
      <c r="N54" s="126" t="s">
        <v>974</v>
      </c>
      <c r="O54" s="133"/>
      <c r="P54" s="133" t="s">
        <v>141</v>
      </c>
      <c r="Q54" s="133" t="s">
        <v>141</v>
      </c>
      <c r="R54" s="133" t="s">
        <v>141</v>
      </c>
      <c r="S54" s="133" t="s">
        <v>141</v>
      </c>
      <c r="T54" s="133" t="s">
        <v>166</v>
      </c>
      <c r="U54" s="133" t="s">
        <v>141</v>
      </c>
      <c r="V54" s="270">
        <v>135</v>
      </c>
      <c r="W54" s="133">
        <v>1</v>
      </c>
      <c r="X54" s="133" t="s">
        <v>116</v>
      </c>
      <c r="Y54" s="186" t="s">
        <v>116</v>
      </c>
    </row>
    <row r="55" spans="1:25" s="14" customFormat="1" ht="36" customHeight="1">
      <c r="A55" s="229">
        <v>7</v>
      </c>
      <c r="B55" s="102" t="s">
        <v>450</v>
      </c>
      <c r="C55" s="103" t="s">
        <v>253</v>
      </c>
      <c r="D55" s="230" t="s">
        <v>127</v>
      </c>
      <c r="E55" s="103" t="s">
        <v>116</v>
      </c>
      <c r="F55" s="103">
        <v>1978</v>
      </c>
      <c r="G55" s="151">
        <v>83000</v>
      </c>
      <c r="H55" s="103" t="s">
        <v>397</v>
      </c>
      <c r="I55" s="103" t="s">
        <v>257</v>
      </c>
      <c r="J55" s="235" t="s">
        <v>458</v>
      </c>
      <c r="K55" s="133" t="s">
        <v>260</v>
      </c>
      <c r="L55" s="133"/>
      <c r="M55" s="133" t="s">
        <v>268</v>
      </c>
      <c r="N55" s="126" t="s">
        <v>974</v>
      </c>
      <c r="O55" s="133"/>
      <c r="P55" s="133" t="s">
        <v>141</v>
      </c>
      <c r="Q55" s="133" t="s">
        <v>166</v>
      </c>
      <c r="R55" s="133" t="s">
        <v>166</v>
      </c>
      <c r="S55" s="133" t="s">
        <v>166</v>
      </c>
      <c r="T55" s="133" t="s">
        <v>166</v>
      </c>
      <c r="U55" s="133" t="s">
        <v>166</v>
      </c>
      <c r="V55" s="270">
        <v>53</v>
      </c>
      <c r="W55" s="133">
        <v>1</v>
      </c>
      <c r="X55" s="133" t="s">
        <v>116</v>
      </c>
      <c r="Y55" s="186" t="s">
        <v>116</v>
      </c>
    </row>
    <row r="56" spans="1:25" s="14" customFormat="1" ht="36" customHeight="1">
      <c r="A56" s="229">
        <v>8</v>
      </c>
      <c r="B56" s="102" t="s">
        <v>251</v>
      </c>
      <c r="C56" s="103" t="s">
        <v>253</v>
      </c>
      <c r="D56" s="230" t="s">
        <v>127</v>
      </c>
      <c r="E56" s="103" t="s">
        <v>116</v>
      </c>
      <c r="F56" s="103">
        <v>1966</v>
      </c>
      <c r="G56" s="594">
        <v>80000</v>
      </c>
      <c r="H56" s="103" t="s">
        <v>397</v>
      </c>
      <c r="I56" s="103" t="s">
        <v>257</v>
      </c>
      <c r="J56" s="235" t="s">
        <v>458</v>
      </c>
      <c r="K56" s="133" t="s">
        <v>260</v>
      </c>
      <c r="L56" s="133"/>
      <c r="M56" s="133" t="s">
        <v>268</v>
      </c>
      <c r="N56" s="126" t="s">
        <v>974</v>
      </c>
      <c r="O56" s="133"/>
      <c r="P56" s="133" t="s">
        <v>142</v>
      </c>
      <c r="Q56" s="133" t="s">
        <v>166</v>
      </c>
      <c r="R56" s="133" t="s">
        <v>166</v>
      </c>
      <c r="S56" s="133" t="s">
        <v>142</v>
      </c>
      <c r="T56" s="133" t="s">
        <v>166</v>
      </c>
      <c r="U56" s="133" t="s">
        <v>166</v>
      </c>
      <c r="V56" s="270">
        <v>49</v>
      </c>
      <c r="W56" s="133">
        <v>1</v>
      </c>
      <c r="X56" s="133" t="s">
        <v>116</v>
      </c>
      <c r="Y56" s="186" t="s">
        <v>116</v>
      </c>
    </row>
    <row r="57" spans="1:25" s="14" customFormat="1" ht="36" customHeight="1">
      <c r="A57" s="229">
        <v>9</v>
      </c>
      <c r="B57" s="102" t="s">
        <v>252</v>
      </c>
      <c r="C57" s="103"/>
      <c r="D57" s="230" t="s">
        <v>127</v>
      </c>
      <c r="E57" s="103" t="s">
        <v>116</v>
      </c>
      <c r="F57" s="103">
        <v>1978</v>
      </c>
      <c r="G57" s="231">
        <v>17553.7</v>
      </c>
      <c r="H57" s="103" t="s">
        <v>161</v>
      </c>
      <c r="I57" s="103" t="s">
        <v>257</v>
      </c>
      <c r="J57" s="235"/>
      <c r="K57" s="133"/>
      <c r="L57" s="133"/>
      <c r="M57" s="133"/>
      <c r="N57" s="126" t="s">
        <v>974</v>
      </c>
      <c r="O57" s="133"/>
      <c r="P57" s="133" t="s">
        <v>166</v>
      </c>
      <c r="Q57" s="133" t="s">
        <v>166</v>
      </c>
      <c r="R57" s="133" t="s">
        <v>166</v>
      </c>
      <c r="S57" s="133" t="s">
        <v>166</v>
      </c>
      <c r="T57" s="133" t="s">
        <v>166</v>
      </c>
      <c r="U57" s="133" t="s">
        <v>166</v>
      </c>
      <c r="V57" s="270"/>
      <c r="W57" s="133"/>
      <c r="X57" s="133"/>
      <c r="Y57" s="130"/>
    </row>
    <row r="58" spans="1:25" s="14" customFormat="1" ht="36" customHeight="1" thickBot="1">
      <c r="A58" s="123">
        <v>10</v>
      </c>
      <c r="B58" s="99" t="s">
        <v>234</v>
      </c>
      <c r="C58" s="100"/>
      <c r="D58" s="232" t="s">
        <v>127</v>
      </c>
      <c r="E58" s="100" t="s">
        <v>116</v>
      </c>
      <c r="F58" s="100">
        <v>1978</v>
      </c>
      <c r="G58" s="233">
        <v>12032.3</v>
      </c>
      <c r="H58" s="103" t="s">
        <v>161</v>
      </c>
      <c r="I58" s="103" t="s">
        <v>257</v>
      </c>
      <c r="J58" s="235"/>
      <c r="K58" s="133"/>
      <c r="L58" s="133"/>
      <c r="M58" s="133"/>
      <c r="N58" s="126" t="s">
        <v>974</v>
      </c>
      <c r="O58" s="133"/>
      <c r="P58" s="133" t="s">
        <v>166</v>
      </c>
      <c r="Q58" s="133" t="s">
        <v>166</v>
      </c>
      <c r="R58" s="133" t="s">
        <v>166</v>
      </c>
      <c r="S58" s="133" t="s">
        <v>166</v>
      </c>
      <c r="T58" s="133" t="s">
        <v>166</v>
      </c>
      <c r="U58" s="133" t="s">
        <v>166</v>
      </c>
      <c r="V58" s="270"/>
      <c r="W58" s="133"/>
      <c r="X58" s="133"/>
      <c r="Y58" s="130"/>
    </row>
    <row r="59" spans="1:25" s="14" customFormat="1" ht="12.75" customHeight="1" thickBot="1">
      <c r="A59" s="604" t="s">
        <v>0</v>
      </c>
      <c r="B59" s="605"/>
      <c r="C59" s="605"/>
      <c r="D59" s="605"/>
      <c r="E59" s="605"/>
      <c r="F59" s="605"/>
      <c r="G59" s="131">
        <f>SUM(G49:G58)</f>
        <v>11851586</v>
      </c>
      <c r="H59" s="271"/>
      <c r="I59" s="266"/>
      <c r="J59" s="272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73"/>
    </row>
    <row r="60" spans="1:25" s="14" customFormat="1" ht="16.899999999999999" customHeight="1" thickBot="1">
      <c r="A60" s="618" t="s">
        <v>627</v>
      </c>
      <c r="B60" s="619"/>
      <c r="C60" s="619"/>
      <c r="D60" s="619"/>
      <c r="E60" s="619"/>
      <c r="F60" s="619"/>
      <c r="G60" s="619"/>
      <c r="H60" s="619"/>
      <c r="I60" s="619"/>
      <c r="J60" s="619"/>
      <c r="K60" s="619"/>
      <c r="L60" s="619"/>
      <c r="M60" s="619"/>
      <c r="N60" s="619"/>
      <c r="O60" s="619"/>
      <c r="P60" s="619"/>
      <c r="Q60" s="619"/>
      <c r="R60" s="619"/>
      <c r="S60" s="619"/>
      <c r="T60" s="619"/>
      <c r="U60" s="619"/>
      <c r="V60" s="619"/>
      <c r="W60" s="619"/>
      <c r="X60" s="619"/>
      <c r="Y60" s="620"/>
    </row>
    <row r="61" spans="1:25" s="47" customFormat="1" ht="76.5" customHeight="1">
      <c r="A61" s="275">
        <v>1</v>
      </c>
      <c r="B61" s="276" t="s">
        <v>160</v>
      </c>
      <c r="C61" s="277" t="s">
        <v>358</v>
      </c>
      <c r="D61" s="277" t="s">
        <v>127</v>
      </c>
      <c r="E61" s="277" t="s">
        <v>127</v>
      </c>
      <c r="F61" s="277">
        <v>1897</v>
      </c>
      <c r="G61" s="151">
        <v>2834000</v>
      </c>
      <c r="H61" s="277" t="s">
        <v>397</v>
      </c>
      <c r="I61" s="277" t="s">
        <v>359</v>
      </c>
      <c r="J61" s="415" t="s">
        <v>792</v>
      </c>
      <c r="K61" s="277" t="s">
        <v>360</v>
      </c>
      <c r="L61" s="277" t="s">
        <v>361</v>
      </c>
      <c r="M61" s="277" t="s">
        <v>362</v>
      </c>
      <c r="N61" s="277" t="s">
        <v>926</v>
      </c>
      <c r="O61" s="277" t="s">
        <v>460</v>
      </c>
      <c r="P61" s="277" t="s">
        <v>363</v>
      </c>
      <c r="Q61" s="277" t="s">
        <v>142</v>
      </c>
      <c r="R61" s="277" t="s">
        <v>141</v>
      </c>
      <c r="S61" s="277" t="s">
        <v>141</v>
      </c>
      <c r="T61" s="277" t="s">
        <v>141</v>
      </c>
      <c r="U61" s="277" t="s">
        <v>141</v>
      </c>
      <c r="V61" s="279">
        <v>813</v>
      </c>
      <c r="W61" s="279">
        <v>3</v>
      </c>
      <c r="X61" s="279" t="s">
        <v>116</v>
      </c>
      <c r="Y61" s="350" t="s">
        <v>116</v>
      </c>
    </row>
    <row r="62" spans="1:25" s="47" customFormat="1" ht="60" customHeight="1">
      <c r="A62" s="135">
        <v>2</v>
      </c>
      <c r="B62" s="136" t="s">
        <v>459</v>
      </c>
      <c r="C62" s="103" t="s">
        <v>358</v>
      </c>
      <c r="D62" s="101"/>
      <c r="E62" s="101"/>
      <c r="F62" s="101"/>
      <c r="G62" s="231">
        <v>2024.6</v>
      </c>
      <c r="H62" s="101" t="s">
        <v>161</v>
      </c>
      <c r="I62" s="183" t="s">
        <v>359</v>
      </c>
      <c r="J62" s="184" t="s">
        <v>1361</v>
      </c>
      <c r="K62" s="101"/>
      <c r="L62" s="101"/>
      <c r="M62" s="101"/>
      <c r="N62" s="414"/>
      <c r="O62" s="414"/>
      <c r="P62" s="53"/>
      <c r="Q62" s="53"/>
      <c r="R62" s="53"/>
      <c r="S62" s="53"/>
      <c r="T62" s="53"/>
      <c r="U62" s="53"/>
      <c r="V62" s="65"/>
      <c r="W62" s="65"/>
      <c r="X62" s="65"/>
      <c r="Y62" s="67"/>
    </row>
    <row r="63" spans="1:25" s="47" customFormat="1" ht="60" customHeight="1">
      <c r="A63" s="229">
        <v>3</v>
      </c>
      <c r="B63" s="202" t="s">
        <v>1139</v>
      </c>
      <c r="C63" s="103" t="s">
        <v>358</v>
      </c>
      <c r="D63" s="101"/>
      <c r="E63" s="101"/>
      <c r="F63" s="101"/>
      <c r="G63" s="231">
        <v>10321.299999999999</v>
      </c>
      <c r="H63" s="101" t="s">
        <v>161</v>
      </c>
      <c r="I63" s="126" t="s">
        <v>359</v>
      </c>
      <c r="J63" s="396" t="s">
        <v>1142</v>
      </c>
      <c r="K63" s="101"/>
      <c r="L63" s="101"/>
      <c r="M63" s="101"/>
      <c r="N63" s="414"/>
      <c r="O63" s="414"/>
      <c r="P63" s="53"/>
      <c r="Q63" s="53"/>
      <c r="R63" s="53"/>
      <c r="S63" s="53"/>
      <c r="T63" s="53"/>
      <c r="U63" s="53"/>
      <c r="V63" s="65"/>
      <c r="W63" s="65"/>
      <c r="X63" s="65"/>
      <c r="Y63" s="67"/>
    </row>
    <row r="64" spans="1:25" s="47" customFormat="1" ht="92.45" customHeight="1">
      <c r="A64" s="135">
        <v>4</v>
      </c>
      <c r="B64" s="202" t="s">
        <v>1140</v>
      </c>
      <c r="C64" s="103" t="s">
        <v>358</v>
      </c>
      <c r="D64" s="101"/>
      <c r="E64" s="101"/>
      <c r="F64" s="101">
        <v>2019</v>
      </c>
      <c r="G64" s="231">
        <v>747512.19</v>
      </c>
      <c r="H64" s="101" t="s">
        <v>161</v>
      </c>
      <c r="I64" s="183" t="s">
        <v>359</v>
      </c>
      <c r="J64" s="396" t="s">
        <v>1143</v>
      </c>
      <c r="K64" s="101"/>
      <c r="L64" s="101"/>
      <c r="M64" s="101"/>
      <c r="N64" s="414"/>
      <c r="O64" s="414"/>
      <c r="P64" s="53"/>
      <c r="Q64" s="53"/>
      <c r="R64" s="53"/>
      <c r="S64" s="53"/>
      <c r="T64" s="53"/>
      <c r="U64" s="53"/>
      <c r="V64" s="65"/>
      <c r="W64" s="65"/>
      <c r="X64" s="65"/>
      <c r="Y64" s="67"/>
    </row>
    <row r="65" spans="1:25" s="47" customFormat="1" ht="60" customHeight="1">
      <c r="A65" s="229">
        <v>5</v>
      </c>
      <c r="B65" s="136" t="s">
        <v>1141</v>
      </c>
      <c r="C65" s="103" t="s">
        <v>358</v>
      </c>
      <c r="D65" s="101"/>
      <c r="E65" s="101"/>
      <c r="F65" s="101"/>
      <c r="G65" s="231">
        <v>18090.84</v>
      </c>
      <c r="H65" s="101" t="s">
        <v>161</v>
      </c>
      <c r="I65" s="126" t="s">
        <v>359</v>
      </c>
      <c r="J65" s="413"/>
      <c r="K65" s="101"/>
      <c r="L65" s="101"/>
      <c r="M65" s="101"/>
      <c r="N65" s="414"/>
      <c r="O65" s="414"/>
      <c r="P65" s="53"/>
      <c r="Q65" s="53"/>
      <c r="R65" s="53"/>
      <c r="S65" s="53"/>
      <c r="T65" s="53"/>
      <c r="U65" s="53"/>
      <c r="V65" s="65"/>
      <c r="W65" s="65"/>
      <c r="X65" s="65"/>
      <c r="Y65" s="67"/>
    </row>
    <row r="66" spans="1:25" s="47" customFormat="1" ht="12.75" customHeight="1" thickBot="1">
      <c r="A66" s="628" t="s">
        <v>0</v>
      </c>
      <c r="B66" s="629"/>
      <c r="C66" s="629"/>
      <c r="D66" s="629"/>
      <c r="E66" s="629"/>
      <c r="F66" s="629"/>
      <c r="G66" s="283">
        <f>SUM(G61:G65)</f>
        <v>3611948.9299999997</v>
      </c>
      <c r="H66" s="416"/>
      <c r="I66" s="417"/>
      <c r="J66" s="418"/>
      <c r="K66" s="419"/>
      <c r="L66" s="419"/>
      <c r="M66" s="419"/>
      <c r="N66" s="419"/>
      <c r="O66" s="419"/>
      <c r="P66" s="419"/>
      <c r="Q66" s="419"/>
      <c r="R66" s="419"/>
      <c r="S66" s="419"/>
      <c r="T66" s="419"/>
      <c r="U66" s="419"/>
      <c r="V66" s="419"/>
      <c r="W66" s="419"/>
      <c r="X66" s="419"/>
      <c r="Y66" s="420"/>
    </row>
    <row r="67" spans="1:25" s="97" customFormat="1" ht="12.75" customHeight="1">
      <c r="A67" s="647" t="s">
        <v>429</v>
      </c>
      <c r="B67" s="648"/>
      <c r="C67" s="648"/>
      <c r="D67" s="648"/>
      <c r="E67" s="648"/>
      <c r="F67" s="648"/>
      <c r="G67" s="648"/>
      <c r="H67" s="648"/>
      <c r="I67" s="648"/>
      <c r="J67" s="648"/>
      <c r="K67" s="648"/>
      <c r="L67" s="648"/>
      <c r="M67" s="648"/>
      <c r="N67" s="648"/>
      <c r="O67" s="648"/>
      <c r="P67" s="648"/>
      <c r="Q67" s="648"/>
      <c r="R67" s="648"/>
      <c r="S67" s="648"/>
      <c r="T67" s="648"/>
      <c r="U67" s="648"/>
      <c r="V67" s="648"/>
      <c r="W67" s="648"/>
      <c r="X67" s="648"/>
      <c r="Y67" s="649"/>
    </row>
    <row r="68" spans="1:25" s="32" customFormat="1" ht="93.75" customHeight="1">
      <c r="A68" s="183">
        <v>1</v>
      </c>
      <c r="B68" s="185" t="s">
        <v>402</v>
      </c>
      <c r="C68" s="183" t="s">
        <v>403</v>
      </c>
      <c r="D68" s="183" t="s">
        <v>127</v>
      </c>
      <c r="E68" s="183" t="s">
        <v>116</v>
      </c>
      <c r="F68" s="183">
        <v>1972</v>
      </c>
      <c r="G68" s="151">
        <v>7219000</v>
      </c>
      <c r="H68" s="190" t="s">
        <v>397</v>
      </c>
      <c r="I68" s="183" t="s">
        <v>404</v>
      </c>
      <c r="J68" s="284" t="s">
        <v>478</v>
      </c>
      <c r="K68" s="183" t="s">
        <v>202</v>
      </c>
      <c r="L68" s="183" t="s">
        <v>405</v>
      </c>
      <c r="M68" s="183" t="s">
        <v>520</v>
      </c>
      <c r="N68" s="183"/>
      <c r="O68" s="183"/>
      <c r="P68" s="183" t="s">
        <v>927</v>
      </c>
      <c r="Q68" s="183" t="s">
        <v>406</v>
      </c>
      <c r="R68" s="183" t="s">
        <v>406</v>
      </c>
      <c r="S68" s="183" t="s">
        <v>407</v>
      </c>
      <c r="T68" s="183" t="s">
        <v>166</v>
      </c>
      <c r="U68" s="183" t="s">
        <v>186</v>
      </c>
      <c r="V68" s="183">
        <v>2070.6</v>
      </c>
      <c r="W68" s="192">
        <v>3</v>
      </c>
      <c r="X68" s="101" t="s">
        <v>192</v>
      </c>
      <c r="Y68" s="183" t="s">
        <v>190</v>
      </c>
    </row>
    <row r="69" spans="1:25" s="32" customFormat="1" ht="24">
      <c r="A69" s="101">
        <v>2</v>
      </c>
      <c r="B69" s="136" t="s">
        <v>408</v>
      </c>
      <c r="C69" s="101"/>
      <c r="D69" s="101"/>
      <c r="E69" s="101"/>
      <c r="F69" s="101">
        <v>1972</v>
      </c>
      <c r="G69" s="231">
        <v>5834.14</v>
      </c>
      <c r="H69" s="193" t="s">
        <v>161</v>
      </c>
      <c r="I69" s="183" t="s">
        <v>404</v>
      </c>
      <c r="J69" s="194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 t="s">
        <v>409</v>
      </c>
      <c r="W69" s="191"/>
      <c r="X69" s="101"/>
      <c r="Y69" s="101"/>
    </row>
    <row r="70" spans="1:25" s="32" customFormat="1" ht="24">
      <c r="A70" s="101">
        <v>3</v>
      </c>
      <c r="B70" s="136" t="s">
        <v>410</v>
      </c>
      <c r="C70" s="101"/>
      <c r="D70" s="101"/>
      <c r="E70" s="101"/>
      <c r="F70" s="101">
        <v>1972</v>
      </c>
      <c r="G70" s="231">
        <v>14933.58</v>
      </c>
      <c r="H70" s="193" t="s">
        <v>161</v>
      </c>
      <c r="I70" s="183" t="s">
        <v>404</v>
      </c>
      <c r="J70" s="194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 t="s">
        <v>411</v>
      </c>
      <c r="W70" s="191"/>
      <c r="X70" s="101"/>
      <c r="Y70" s="101"/>
    </row>
    <row r="71" spans="1:25" s="32" customFormat="1" ht="24">
      <c r="A71" s="101">
        <v>4</v>
      </c>
      <c r="B71" s="136" t="s">
        <v>412</v>
      </c>
      <c r="C71" s="101"/>
      <c r="D71" s="101"/>
      <c r="E71" s="101"/>
      <c r="F71" s="101">
        <v>1972</v>
      </c>
      <c r="G71" s="231">
        <v>31182.43</v>
      </c>
      <c r="H71" s="193" t="s">
        <v>161</v>
      </c>
      <c r="I71" s="183" t="s">
        <v>404</v>
      </c>
      <c r="J71" s="194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 t="s">
        <v>413</v>
      </c>
      <c r="W71" s="191"/>
      <c r="X71" s="101"/>
      <c r="Y71" s="101"/>
    </row>
    <row r="72" spans="1:25" s="32" customFormat="1" ht="24">
      <c r="A72" s="101">
        <v>5</v>
      </c>
      <c r="B72" s="136" t="s">
        <v>414</v>
      </c>
      <c r="C72" s="101"/>
      <c r="D72" s="101"/>
      <c r="E72" s="101" t="s">
        <v>1189</v>
      </c>
      <c r="F72" s="101">
        <v>1972</v>
      </c>
      <c r="G72" s="231">
        <v>1882.28</v>
      </c>
      <c r="H72" s="193" t="s">
        <v>161</v>
      </c>
      <c r="I72" s="183" t="s">
        <v>404</v>
      </c>
      <c r="J72" s="194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 t="s">
        <v>415</v>
      </c>
      <c r="W72" s="191"/>
      <c r="X72" s="101"/>
      <c r="Y72" s="101"/>
    </row>
    <row r="73" spans="1:25" s="32" customFormat="1" ht="24">
      <c r="A73" s="101">
        <v>6</v>
      </c>
      <c r="B73" s="136" t="s">
        <v>416</v>
      </c>
      <c r="C73" s="101"/>
      <c r="D73" s="101"/>
      <c r="E73" s="101"/>
      <c r="F73" s="101">
        <v>1972</v>
      </c>
      <c r="G73" s="231">
        <v>5764.68</v>
      </c>
      <c r="H73" s="193" t="s">
        <v>161</v>
      </c>
      <c r="I73" s="183" t="s">
        <v>404</v>
      </c>
      <c r="J73" s="194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 t="s">
        <v>417</v>
      </c>
      <c r="W73" s="191"/>
      <c r="X73" s="101"/>
      <c r="Y73" s="101"/>
    </row>
    <row r="74" spans="1:25" s="32" customFormat="1" ht="24">
      <c r="A74" s="101">
        <v>7</v>
      </c>
      <c r="B74" s="136" t="s">
        <v>418</v>
      </c>
      <c r="C74" s="101"/>
      <c r="D74" s="101"/>
      <c r="E74" s="101"/>
      <c r="F74" s="101">
        <v>1972</v>
      </c>
      <c r="G74" s="231">
        <v>1512.5</v>
      </c>
      <c r="H74" s="193" t="s">
        <v>161</v>
      </c>
      <c r="I74" s="183" t="s">
        <v>404</v>
      </c>
      <c r="J74" s="194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 t="s">
        <v>419</v>
      </c>
      <c r="W74" s="191"/>
      <c r="X74" s="101"/>
      <c r="Y74" s="101"/>
    </row>
    <row r="75" spans="1:25" s="32" customFormat="1" ht="24">
      <c r="A75" s="101">
        <v>8</v>
      </c>
      <c r="B75" s="136" t="s">
        <v>420</v>
      </c>
      <c r="C75" s="101"/>
      <c r="D75" s="101"/>
      <c r="E75" s="101"/>
      <c r="F75" s="101">
        <v>2013</v>
      </c>
      <c r="G75" s="231">
        <v>9000</v>
      </c>
      <c r="H75" s="193" t="s">
        <v>161</v>
      </c>
      <c r="I75" s="183" t="s">
        <v>404</v>
      </c>
      <c r="J75" s="194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 t="s">
        <v>421</v>
      </c>
      <c r="W75" s="191"/>
      <c r="X75" s="101"/>
      <c r="Y75" s="101"/>
    </row>
    <row r="76" spans="1:25" s="32" customFormat="1" ht="24">
      <c r="A76" s="101">
        <v>9</v>
      </c>
      <c r="B76" s="136" t="s">
        <v>422</v>
      </c>
      <c r="C76" s="101"/>
      <c r="D76" s="101"/>
      <c r="E76" s="101"/>
      <c r="F76" s="101">
        <v>2014</v>
      </c>
      <c r="G76" s="231">
        <v>15500</v>
      </c>
      <c r="H76" s="193" t="s">
        <v>161</v>
      </c>
      <c r="I76" s="183" t="s">
        <v>404</v>
      </c>
      <c r="J76" s="194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 t="s">
        <v>423</v>
      </c>
      <c r="W76" s="191"/>
      <c r="X76" s="101"/>
      <c r="Y76" s="101"/>
    </row>
    <row r="77" spans="1:25" s="32" customFormat="1" ht="24.75" thickBot="1">
      <c r="A77" s="98">
        <v>10</v>
      </c>
      <c r="B77" s="195" t="s">
        <v>424</v>
      </c>
      <c r="C77" s="98"/>
      <c r="D77" s="98"/>
      <c r="E77" s="98"/>
      <c r="F77" s="98">
        <v>2014</v>
      </c>
      <c r="G77" s="233">
        <v>153085.79999999999</v>
      </c>
      <c r="H77" s="193" t="s">
        <v>161</v>
      </c>
      <c r="I77" s="183" t="s">
        <v>404</v>
      </c>
      <c r="J77" s="194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 t="s">
        <v>425</v>
      </c>
      <c r="W77" s="191"/>
      <c r="X77" s="101"/>
      <c r="Y77" s="101"/>
    </row>
    <row r="78" spans="1:25" s="97" customFormat="1" ht="11.45" customHeight="1" thickBot="1">
      <c r="A78" s="645" t="s">
        <v>0</v>
      </c>
      <c r="B78" s="646"/>
      <c r="C78" s="646"/>
      <c r="D78" s="646"/>
      <c r="E78" s="646"/>
      <c r="F78" s="646"/>
      <c r="G78" s="196">
        <f>SUM(G68:G77)</f>
        <v>7457695.4099999992</v>
      </c>
      <c r="H78" s="197"/>
      <c r="I78" s="198"/>
      <c r="J78" s="199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</row>
    <row r="79" spans="1:25" s="209" customFormat="1" ht="12" customHeight="1" thickBot="1">
      <c r="A79" s="618" t="s">
        <v>428</v>
      </c>
      <c r="B79" s="619"/>
      <c r="C79" s="619"/>
      <c r="D79" s="619"/>
      <c r="E79" s="619"/>
      <c r="F79" s="619"/>
      <c r="G79" s="619"/>
      <c r="H79" s="619"/>
      <c r="I79" s="619"/>
      <c r="J79" s="619"/>
      <c r="K79" s="619"/>
      <c r="L79" s="619"/>
      <c r="M79" s="619"/>
      <c r="N79" s="619"/>
      <c r="O79" s="619"/>
      <c r="P79" s="619"/>
      <c r="Q79" s="619"/>
      <c r="R79" s="619"/>
      <c r="S79" s="619"/>
      <c r="T79" s="619"/>
      <c r="U79" s="619"/>
      <c r="V79" s="619"/>
      <c r="W79" s="619"/>
      <c r="X79" s="619"/>
      <c r="Y79" s="620"/>
    </row>
    <row r="80" spans="1:25" s="44" customFormat="1" ht="84">
      <c r="A80" s="210">
        <v>1</v>
      </c>
      <c r="B80" s="185" t="s">
        <v>334</v>
      </c>
      <c r="C80" s="183" t="s">
        <v>335</v>
      </c>
      <c r="D80" s="183" t="s">
        <v>127</v>
      </c>
      <c r="E80" s="183" t="s">
        <v>116</v>
      </c>
      <c r="F80" s="183">
        <v>1973</v>
      </c>
      <c r="G80" s="151">
        <v>6353000</v>
      </c>
      <c r="H80" s="101" t="s">
        <v>397</v>
      </c>
      <c r="I80" s="183" t="s">
        <v>339</v>
      </c>
      <c r="J80" s="213" t="s">
        <v>657</v>
      </c>
      <c r="K80" s="183" t="s">
        <v>341</v>
      </c>
      <c r="L80" s="183" t="s">
        <v>342</v>
      </c>
      <c r="M80" s="183" t="s">
        <v>343</v>
      </c>
      <c r="N80" s="183" t="s">
        <v>934</v>
      </c>
      <c r="O80" s="66"/>
      <c r="P80" s="215" t="s">
        <v>143</v>
      </c>
      <c r="Q80" s="215" t="s">
        <v>141</v>
      </c>
      <c r="R80" s="215" t="s">
        <v>141</v>
      </c>
      <c r="S80" s="215" t="s">
        <v>141</v>
      </c>
      <c r="T80" s="215" t="s">
        <v>166</v>
      </c>
      <c r="U80" s="215" t="s">
        <v>143</v>
      </c>
      <c r="V80" s="215">
        <v>1822.3</v>
      </c>
      <c r="W80" s="215">
        <v>4</v>
      </c>
      <c r="X80" s="215" t="s">
        <v>127</v>
      </c>
      <c r="Y80" s="216" t="s">
        <v>116</v>
      </c>
    </row>
    <row r="81" spans="1:27" s="44" customFormat="1" ht="24">
      <c r="A81" s="135">
        <v>2</v>
      </c>
      <c r="B81" s="136" t="s">
        <v>334</v>
      </c>
      <c r="C81" s="101" t="s">
        <v>335</v>
      </c>
      <c r="D81" s="101" t="s">
        <v>127</v>
      </c>
      <c r="E81" s="101" t="s">
        <v>116</v>
      </c>
      <c r="F81" s="101">
        <v>1982</v>
      </c>
      <c r="G81" s="151">
        <v>436000</v>
      </c>
      <c r="H81" s="101" t="s">
        <v>397</v>
      </c>
      <c r="I81" s="101" t="s">
        <v>340</v>
      </c>
      <c r="J81" s="214" t="s">
        <v>658</v>
      </c>
      <c r="K81" s="101" t="s">
        <v>344</v>
      </c>
      <c r="L81" s="101" t="s">
        <v>345</v>
      </c>
      <c r="M81" s="101" t="s">
        <v>346</v>
      </c>
      <c r="N81" s="101" t="s">
        <v>934</v>
      </c>
      <c r="O81" s="53"/>
      <c r="P81" s="192" t="s">
        <v>141</v>
      </c>
      <c r="Q81" s="192" t="s">
        <v>141</v>
      </c>
      <c r="R81" s="192" t="s">
        <v>141</v>
      </c>
      <c r="S81" s="192" t="s">
        <v>141</v>
      </c>
      <c r="T81" s="192" t="s">
        <v>166</v>
      </c>
      <c r="U81" s="192" t="s">
        <v>141</v>
      </c>
      <c r="V81" s="101">
        <v>125</v>
      </c>
      <c r="W81" s="192" t="s">
        <v>348</v>
      </c>
      <c r="X81" s="192" t="s">
        <v>116</v>
      </c>
      <c r="Y81" s="217" t="s">
        <v>116</v>
      </c>
    </row>
    <row r="82" spans="1:27" s="44" customFormat="1" ht="24">
      <c r="A82" s="135">
        <v>3</v>
      </c>
      <c r="B82" s="136" t="s">
        <v>336</v>
      </c>
      <c r="C82" s="101" t="s">
        <v>337</v>
      </c>
      <c r="D82" s="101" t="s">
        <v>127</v>
      </c>
      <c r="E82" s="101" t="s">
        <v>116</v>
      </c>
      <c r="F82" s="101">
        <v>1973</v>
      </c>
      <c r="G82" s="151">
        <v>332000</v>
      </c>
      <c r="H82" s="101" t="s">
        <v>397</v>
      </c>
      <c r="I82" s="101" t="s">
        <v>340</v>
      </c>
      <c r="J82" s="214" t="s">
        <v>659</v>
      </c>
      <c r="K82" s="101" t="s">
        <v>347</v>
      </c>
      <c r="L82" s="101" t="s">
        <v>345</v>
      </c>
      <c r="M82" s="101" t="s">
        <v>343</v>
      </c>
      <c r="N82" s="101" t="s">
        <v>934</v>
      </c>
      <c r="O82" s="53"/>
      <c r="P82" s="192" t="s">
        <v>141</v>
      </c>
      <c r="Q82" s="192" t="s">
        <v>141</v>
      </c>
      <c r="R82" s="192" t="s">
        <v>141</v>
      </c>
      <c r="S82" s="192" t="s">
        <v>141</v>
      </c>
      <c r="T82" s="192" t="s">
        <v>166</v>
      </c>
      <c r="U82" s="192" t="s">
        <v>141</v>
      </c>
      <c r="V82" s="192">
        <v>117</v>
      </c>
      <c r="W82" s="192" t="s">
        <v>348</v>
      </c>
      <c r="X82" s="192" t="s">
        <v>116</v>
      </c>
      <c r="Y82" s="217" t="s">
        <v>116</v>
      </c>
    </row>
    <row r="83" spans="1:27" s="44" customFormat="1" ht="36.75" thickBot="1">
      <c r="A83" s="103">
        <v>4</v>
      </c>
      <c r="B83" s="102" t="s">
        <v>654</v>
      </c>
      <c r="C83" s="102" t="s">
        <v>338</v>
      </c>
      <c r="D83" s="103" t="s">
        <v>127</v>
      </c>
      <c r="E83" s="103" t="s">
        <v>116</v>
      </c>
      <c r="F83" s="103">
        <v>2019</v>
      </c>
      <c r="G83" s="151">
        <v>568818.24</v>
      </c>
      <c r="H83" s="101" t="s">
        <v>161</v>
      </c>
      <c r="I83" s="126" t="s">
        <v>656</v>
      </c>
      <c r="J83" s="214" t="s">
        <v>655</v>
      </c>
      <c r="K83" s="102"/>
      <c r="L83" s="102"/>
      <c r="M83" s="102"/>
      <c r="N83" s="126" t="s">
        <v>934</v>
      </c>
      <c r="O83" s="60"/>
      <c r="P83" s="63"/>
      <c r="Q83" s="63"/>
      <c r="S83" s="63"/>
      <c r="T83" s="63"/>
      <c r="U83" s="63"/>
      <c r="V83" s="103">
        <v>1216</v>
      </c>
      <c r="W83" s="102"/>
      <c r="X83" s="137"/>
      <c r="Y83" s="137"/>
      <c r="Z83" s="64"/>
      <c r="AA83" s="64"/>
    </row>
    <row r="84" spans="1:27" s="44" customFormat="1" ht="12.75" customHeight="1" thickBot="1">
      <c r="A84" s="604" t="s">
        <v>0</v>
      </c>
      <c r="B84" s="605"/>
      <c r="C84" s="605"/>
      <c r="D84" s="605"/>
      <c r="E84" s="605"/>
      <c r="F84" s="630"/>
      <c r="G84" s="211">
        <f>SUM(G80:G83)</f>
        <v>7689818.2400000002</v>
      </c>
      <c r="H84" s="212"/>
      <c r="I84" s="192"/>
      <c r="J84" s="68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7"/>
    </row>
    <row r="85" spans="1:27" s="14" customFormat="1" ht="12" customHeight="1">
      <c r="A85" s="614" t="s">
        <v>674</v>
      </c>
      <c r="B85" s="615"/>
      <c r="C85" s="615"/>
      <c r="D85" s="615"/>
      <c r="E85" s="615"/>
      <c r="F85" s="615"/>
      <c r="G85" s="615"/>
      <c r="H85" s="602"/>
      <c r="I85" s="602"/>
      <c r="J85" s="602"/>
      <c r="K85" s="602"/>
      <c r="L85" s="602"/>
      <c r="M85" s="602"/>
      <c r="N85" s="602"/>
      <c r="O85" s="602"/>
      <c r="P85" s="602"/>
      <c r="Q85" s="602"/>
      <c r="R85" s="602"/>
      <c r="S85" s="602"/>
      <c r="T85" s="602"/>
      <c r="U85" s="602"/>
      <c r="V85" s="602"/>
      <c r="W85" s="602"/>
      <c r="X85" s="602"/>
      <c r="Y85" s="603"/>
    </row>
    <row r="86" spans="1:27" s="14" customFormat="1" ht="128.25" thickBot="1">
      <c r="A86" s="123">
        <v>1</v>
      </c>
      <c r="B86" s="124" t="s">
        <v>220</v>
      </c>
      <c r="C86" s="125" t="s">
        <v>709</v>
      </c>
      <c r="D86" s="125" t="s">
        <v>127</v>
      </c>
      <c r="E86" s="125" t="s">
        <v>116</v>
      </c>
      <c r="F86" s="125">
        <v>1969</v>
      </c>
      <c r="G86" s="151">
        <v>4043000</v>
      </c>
      <c r="H86" s="103" t="s">
        <v>397</v>
      </c>
      <c r="I86" s="126" t="s">
        <v>221</v>
      </c>
      <c r="J86" s="127" t="s">
        <v>877</v>
      </c>
      <c r="K86" s="126" t="s">
        <v>222</v>
      </c>
      <c r="L86" s="126" t="s">
        <v>223</v>
      </c>
      <c r="M86" s="126" t="s">
        <v>224</v>
      </c>
      <c r="N86" s="126" t="s">
        <v>879</v>
      </c>
      <c r="O86" s="526" t="s">
        <v>1394</v>
      </c>
      <c r="P86" s="126" t="s">
        <v>141</v>
      </c>
      <c r="Q86" s="126" t="s">
        <v>141</v>
      </c>
      <c r="R86" s="126" t="s">
        <v>141</v>
      </c>
      <c r="S86" s="126" t="s">
        <v>141</v>
      </c>
      <c r="T86" s="126" t="s">
        <v>141</v>
      </c>
      <c r="U86" s="126" t="s">
        <v>141</v>
      </c>
      <c r="V86" s="128">
        <v>835</v>
      </c>
      <c r="W86" s="129">
        <v>2</v>
      </c>
      <c r="X86" s="129" t="s">
        <v>116</v>
      </c>
      <c r="Y86" s="130" t="s">
        <v>116</v>
      </c>
    </row>
    <row r="87" spans="1:27" s="14" customFormat="1" ht="12.75" customHeight="1" thickBot="1">
      <c r="A87" s="604" t="s">
        <v>0</v>
      </c>
      <c r="B87" s="605"/>
      <c r="C87" s="605"/>
      <c r="D87" s="605"/>
      <c r="E87" s="605"/>
      <c r="F87" s="605"/>
      <c r="G87" s="131">
        <f>SUM(G86)</f>
        <v>4043000</v>
      </c>
      <c r="H87" s="132"/>
      <c r="I87" s="133"/>
      <c r="J87" s="134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0"/>
    </row>
    <row r="88" spans="1:27" s="47" customFormat="1" ht="12" customHeight="1">
      <c r="A88" s="614" t="s">
        <v>432</v>
      </c>
      <c r="B88" s="615"/>
      <c r="C88" s="615"/>
      <c r="D88" s="615"/>
      <c r="E88" s="615"/>
      <c r="F88" s="615"/>
      <c r="G88" s="615"/>
      <c r="H88" s="602"/>
      <c r="I88" s="602"/>
      <c r="J88" s="602"/>
      <c r="K88" s="602"/>
      <c r="L88" s="602"/>
      <c r="M88" s="602"/>
      <c r="N88" s="602"/>
      <c r="O88" s="602"/>
      <c r="P88" s="602"/>
      <c r="Q88" s="602"/>
      <c r="R88" s="602"/>
      <c r="S88" s="602"/>
      <c r="T88" s="602"/>
      <c r="U88" s="602"/>
      <c r="V88" s="602"/>
      <c r="W88" s="602"/>
      <c r="X88" s="602"/>
      <c r="Y88" s="603"/>
    </row>
    <row r="89" spans="1:27" s="47" customFormat="1" ht="37.15" customHeight="1">
      <c r="A89" s="229">
        <v>1</v>
      </c>
      <c r="B89" s="340" t="s">
        <v>278</v>
      </c>
      <c r="C89" s="341" t="s">
        <v>294</v>
      </c>
      <c r="D89" s="126" t="s">
        <v>127</v>
      </c>
      <c r="E89" s="103" t="s">
        <v>116</v>
      </c>
      <c r="F89" s="269" t="s">
        <v>330</v>
      </c>
      <c r="G89" s="595">
        <v>1306000</v>
      </c>
      <c r="H89" s="103" t="s">
        <v>355</v>
      </c>
      <c r="I89" s="341" t="s">
        <v>310</v>
      </c>
      <c r="J89" s="127" t="s">
        <v>462</v>
      </c>
      <c r="K89" s="341" t="s">
        <v>464</v>
      </c>
      <c r="L89" s="341" t="s">
        <v>320</v>
      </c>
      <c r="M89" s="341" t="s">
        <v>326</v>
      </c>
      <c r="N89" s="341" t="s">
        <v>1030</v>
      </c>
      <c r="O89" s="341" t="s">
        <v>995</v>
      </c>
      <c r="P89" s="133" t="s">
        <v>143</v>
      </c>
      <c r="Q89" s="133" t="s">
        <v>141</v>
      </c>
      <c r="R89" s="133" t="s">
        <v>166</v>
      </c>
      <c r="S89" s="126" t="s">
        <v>141</v>
      </c>
      <c r="T89" s="133" t="s">
        <v>166</v>
      </c>
      <c r="U89" s="133" t="s">
        <v>141</v>
      </c>
      <c r="V89" s="270">
        <v>343</v>
      </c>
      <c r="W89" s="133">
        <v>1</v>
      </c>
      <c r="X89" s="133" t="s">
        <v>116</v>
      </c>
      <c r="Y89" s="130" t="s">
        <v>116</v>
      </c>
    </row>
    <row r="90" spans="1:27" s="47" customFormat="1" ht="37.15" customHeight="1">
      <c r="A90" s="229">
        <v>2</v>
      </c>
      <c r="B90" s="342" t="s">
        <v>279</v>
      </c>
      <c r="C90" s="302" t="s">
        <v>295</v>
      </c>
      <c r="D90" s="126" t="s">
        <v>127</v>
      </c>
      <c r="E90" s="103" t="s">
        <v>116</v>
      </c>
      <c r="F90" s="103">
        <v>1978</v>
      </c>
      <c r="G90" s="595">
        <v>645000</v>
      </c>
      <c r="H90" s="103" t="s">
        <v>355</v>
      </c>
      <c r="I90" s="302" t="s">
        <v>310</v>
      </c>
      <c r="J90" s="235" t="s">
        <v>1448</v>
      </c>
      <c r="K90" s="302" t="s">
        <v>312</v>
      </c>
      <c r="L90" s="302" t="s">
        <v>321</v>
      </c>
      <c r="M90" s="302" t="s">
        <v>218</v>
      </c>
      <c r="N90" s="341" t="s">
        <v>1030</v>
      </c>
      <c r="O90" s="341" t="s">
        <v>995</v>
      </c>
      <c r="P90" s="126" t="s">
        <v>141</v>
      </c>
      <c r="Q90" s="133" t="s">
        <v>141</v>
      </c>
      <c r="R90" s="133" t="s">
        <v>141</v>
      </c>
      <c r="S90" s="126" t="s">
        <v>141</v>
      </c>
      <c r="T90" s="133" t="s">
        <v>166</v>
      </c>
      <c r="U90" s="133" t="s">
        <v>141</v>
      </c>
      <c r="V90" s="270">
        <v>133.19999999999999</v>
      </c>
      <c r="W90" s="133">
        <v>1</v>
      </c>
      <c r="X90" s="133" t="s">
        <v>116</v>
      </c>
      <c r="Y90" s="130" t="s">
        <v>116</v>
      </c>
    </row>
    <row r="91" spans="1:27" s="47" customFormat="1" ht="75" customHeight="1">
      <c r="A91" s="229">
        <v>3</v>
      </c>
      <c r="B91" s="342" t="s">
        <v>279</v>
      </c>
      <c r="C91" s="302" t="s">
        <v>121</v>
      </c>
      <c r="D91" s="126" t="s">
        <v>127</v>
      </c>
      <c r="E91" s="103" t="s">
        <v>116</v>
      </c>
      <c r="F91" s="103">
        <v>1973</v>
      </c>
      <c r="G91" s="595">
        <v>606000</v>
      </c>
      <c r="H91" s="103" t="s">
        <v>355</v>
      </c>
      <c r="I91" s="302" t="s">
        <v>311</v>
      </c>
      <c r="J91" s="235" t="s">
        <v>1449</v>
      </c>
      <c r="K91" s="302" t="s">
        <v>313</v>
      </c>
      <c r="L91" s="302" t="s">
        <v>322</v>
      </c>
      <c r="M91" s="302" t="s">
        <v>218</v>
      </c>
      <c r="N91" s="341" t="s">
        <v>1031</v>
      </c>
      <c r="O91" s="341" t="s">
        <v>995</v>
      </c>
      <c r="P91" s="126" t="s">
        <v>141</v>
      </c>
      <c r="Q91" s="133" t="s">
        <v>141</v>
      </c>
      <c r="R91" s="133" t="s">
        <v>141</v>
      </c>
      <c r="S91" s="126" t="s">
        <v>141</v>
      </c>
      <c r="T91" s="133" t="s">
        <v>166</v>
      </c>
      <c r="U91" s="133" t="s">
        <v>141</v>
      </c>
      <c r="V91" s="270">
        <v>125.2</v>
      </c>
      <c r="W91" s="133">
        <v>1</v>
      </c>
      <c r="X91" s="133" t="s">
        <v>127</v>
      </c>
      <c r="Y91" s="130" t="s">
        <v>116</v>
      </c>
    </row>
    <row r="92" spans="1:27" s="47" customFormat="1" ht="80.45" customHeight="1">
      <c r="A92" s="229">
        <v>4</v>
      </c>
      <c r="B92" s="342" t="s">
        <v>280</v>
      </c>
      <c r="C92" s="302" t="s">
        <v>296</v>
      </c>
      <c r="D92" s="126" t="s">
        <v>127</v>
      </c>
      <c r="E92" s="103" t="s">
        <v>116</v>
      </c>
      <c r="F92" s="103">
        <v>1973</v>
      </c>
      <c r="G92" s="595">
        <v>629000</v>
      </c>
      <c r="H92" s="103" t="s">
        <v>355</v>
      </c>
      <c r="I92" s="302" t="s">
        <v>311</v>
      </c>
      <c r="J92" s="235" t="s">
        <v>463</v>
      </c>
      <c r="K92" s="302" t="s">
        <v>313</v>
      </c>
      <c r="L92" s="302" t="s">
        <v>322</v>
      </c>
      <c r="M92" s="302" t="s">
        <v>218</v>
      </c>
      <c r="N92" s="341" t="s">
        <v>1031</v>
      </c>
      <c r="O92" s="341" t="s">
        <v>995</v>
      </c>
      <c r="P92" s="126" t="s">
        <v>141</v>
      </c>
      <c r="Q92" s="133" t="s">
        <v>141</v>
      </c>
      <c r="R92" s="133" t="s">
        <v>141</v>
      </c>
      <c r="S92" s="126" t="s">
        <v>141</v>
      </c>
      <c r="T92" s="133" t="s">
        <v>166</v>
      </c>
      <c r="U92" s="133" t="s">
        <v>141</v>
      </c>
      <c r="V92" s="270">
        <v>130</v>
      </c>
      <c r="W92" s="133">
        <v>1</v>
      </c>
      <c r="X92" s="133" t="s">
        <v>127</v>
      </c>
      <c r="Y92" s="130" t="s">
        <v>116</v>
      </c>
    </row>
    <row r="93" spans="1:27" s="47" customFormat="1" ht="60">
      <c r="A93" s="229">
        <v>5</v>
      </c>
      <c r="B93" s="342" t="s">
        <v>281</v>
      </c>
      <c r="C93" s="302" t="s">
        <v>297</v>
      </c>
      <c r="D93" s="126" t="s">
        <v>127</v>
      </c>
      <c r="E93" s="103" t="s">
        <v>116</v>
      </c>
      <c r="F93" s="103" t="s">
        <v>331</v>
      </c>
      <c r="G93" s="595">
        <v>450000</v>
      </c>
      <c r="H93" s="103" t="s">
        <v>355</v>
      </c>
      <c r="I93" s="302" t="s">
        <v>311</v>
      </c>
      <c r="J93" s="235" t="s">
        <v>1447</v>
      </c>
      <c r="K93" s="302" t="s">
        <v>314</v>
      </c>
      <c r="L93" s="302" t="s">
        <v>323</v>
      </c>
      <c r="M93" s="302" t="s">
        <v>218</v>
      </c>
      <c r="N93" s="341" t="s">
        <v>1031</v>
      </c>
      <c r="O93" s="341" t="s">
        <v>995</v>
      </c>
      <c r="P93" s="126" t="s">
        <v>141</v>
      </c>
      <c r="Q93" s="133" t="s">
        <v>141</v>
      </c>
      <c r="R93" s="133" t="s">
        <v>141</v>
      </c>
      <c r="S93" s="126" t="s">
        <v>141</v>
      </c>
      <c r="T93" s="133" t="s">
        <v>166</v>
      </c>
      <c r="U93" s="133" t="s">
        <v>141</v>
      </c>
      <c r="V93" s="270">
        <v>120.5</v>
      </c>
      <c r="W93" s="133">
        <v>1</v>
      </c>
      <c r="X93" s="133" t="s">
        <v>116</v>
      </c>
      <c r="Y93" s="130" t="s">
        <v>116</v>
      </c>
    </row>
    <row r="94" spans="1:27" s="47" customFormat="1" ht="48">
      <c r="A94" s="229">
        <v>6</v>
      </c>
      <c r="B94" s="342" t="s">
        <v>1029</v>
      </c>
      <c r="C94" s="302" t="s">
        <v>298</v>
      </c>
      <c r="D94" s="230" t="s">
        <v>116</v>
      </c>
      <c r="E94" s="103" t="s">
        <v>116</v>
      </c>
      <c r="F94" s="100">
        <v>1975</v>
      </c>
      <c r="G94" s="596">
        <v>81000</v>
      </c>
      <c r="H94" s="103" t="s">
        <v>355</v>
      </c>
      <c r="I94" s="302" t="s">
        <v>311</v>
      </c>
      <c r="J94" s="235" t="s">
        <v>1446</v>
      </c>
      <c r="K94" s="302" t="s">
        <v>315</v>
      </c>
      <c r="L94" s="302" t="s">
        <v>324</v>
      </c>
      <c r="M94" s="302" t="s">
        <v>327</v>
      </c>
      <c r="N94" s="341" t="s">
        <v>1031</v>
      </c>
      <c r="O94" s="341" t="s">
        <v>995</v>
      </c>
      <c r="P94" s="133" t="s">
        <v>219</v>
      </c>
      <c r="Q94" s="133" t="s">
        <v>219</v>
      </c>
      <c r="R94" s="133" t="s">
        <v>219</v>
      </c>
      <c r="S94" s="126" t="s">
        <v>219</v>
      </c>
      <c r="T94" s="133" t="s">
        <v>166</v>
      </c>
      <c r="U94" s="133" t="s">
        <v>219</v>
      </c>
      <c r="V94" s="270">
        <v>12</v>
      </c>
      <c r="W94" s="133">
        <v>1</v>
      </c>
      <c r="X94" s="133" t="s">
        <v>116</v>
      </c>
      <c r="Y94" s="130" t="s">
        <v>116</v>
      </c>
    </row>
    <row r="95" spans="1:27" s="47" customFormat="1" ht="36" customHeight="1">
      <c r="A95" s="229">
        <v>7</v>
      </c>
      <c r="B95" s="342" t="s">
        <v>282</v>
      </c>
      <c r="C95" s="302" t="s">
        <v>299</v>
      </c>
      <c r="D95" s="126" t="s">
        <v>127</v>
      </c>
      <c r="E95" s="103" t="s">
        <v>116</v>
      </c>
      <c r="F95" s="100">
        <v>1970</v>
      </c>
      <c r="G95" s="596">
        <v>523000</v>
      </c>
      <c r="H95" s="103" t="s">
        <v>355</v>
      </c>
      <c r="I95" s="302" t="s">
        <v>311</v>
      </c>
      <c r="J95" s="235" t="s">
        <v>1445</v>
      </c>
      <c r="K95" s="302" t="s">
        <v>316</v>
      </c>
      <c r="L95" s="302" t="s">
        <v>325</v>
      </c>
      <c r="M95" s="302" t="s">
        <v>218</v>
      </c>
      <c r="N95" s="341" t="s">
        <v>1031</v>
      </c>
      <c r="O95" s="341" t="s">
        <v>995</v>
      </c>
      <c r="P95" s="126" t="s">
        <v>141</v>
      </c>
      <c r="Q95" s="133" t="s">
        <v>141</v>
      </c>
      <c r="R95" s="133" t="s">
        <v>166</v>
      </c>
      <c r="S95" s="133" t="s">
        <v>142</v>
      </c>
      <c r="T95" s="133" t="s">
        <v>166</v>
      </c>
      <c r="U95" s="133" t="s">
        <v>141</v>
      </c>
      <c r="V95" s="270">
        <v>321.3</v>
      </c>
      <c r="W95" s="133">
        <v>1</v>
      </c>
      <c r="X95" s="133" t="s">
        <v>116</v>
      </c>
      <c r="Y95" s="130" t="s">
        <v>116</v>
      </c>
    </row>
    <row r="96" spans="1:27" s="47" customFormat="1" ht="27" customHeight="1">
      <c r="A96" s="229">
        <v>8</v>
      </c>
      <c r="B96" s="342" t="s">
        <v>283</v>
      </c>
      <c r="C96" s="302" t="s">
        <v>300</v>
      </c>
      <c r="D96" s="230" t="s">
        <v>116</v>
      </c>
      <c r="E96" s="103" t="s">
        <v>116</v>
      </c>
      <c r="F96" s="100">
        <v>1987</v>
      </c>
      <c r="G96" s="233">
        <v>11005.58</v>
      </c>
      <c r="H96" s="103" t="s">
        <v>161</v>
      </c>
      <c r="I96" s="302" t="s">
        <v>311</v>
      </c>
      <c r="J96" s="235" t="s">
        <v>333</v>
      </c>
      <c r="K96" s="302" t="s">
        <v>317</v>
      </c>
      <c r="L96" s="343" t="s">
        <v>166</v>
      </c>
      <c r="M96" s="343" t="s">
        <v>166</v>
      </c>
      <c r="N96" s="341" t="s">
        <v>1031</v>
      </c>
      <c r="O96" s="341" t="s">
        <v>995</v>
      </c>
      <c r="P96" s="133" t="s">
        <v>142</v>
      </c>
      <c r="Q96" s="133" t="s">
        <v>141</v>
      </c>
      <c r="R96" s="133" t="s">
        <v>141</v>
      </c>
      <c r="S96" s="133" t="s">
        <v>141</v>
      </c>
      <c r="T96" s="133" t="s">
        <v>166</v>
      </c>
      <c r="U96" s="133" t="s">
        <v>141</v>
      </c>
      <c r="V96" s="270" t="s">
        <v>166</v>
      </c>
      <c r="W96" s="133">
        <v>1</v>
      </c>
      <c r="X96" s="133" t="s">
        <v>116</v>
      </c>
      <c r="Y96" s="130" t="s">
        <v>116</v>
      </c>
    </row>
    <row r="97" spans="1:25" s="47" customFormat="1" ht="72">
      <c r="A97" s="229">
        <v>9</v>
      </c>
      <c r="B97" s="342" t="s">
        <v>284</v>
      </c>
      <c r="C97" s="302" t="s">
        <v>301</v>
      </c>
      <c r="D97" s="126" t="s">
        <v>127</v>
      </c>
      <c r="E97" s="103" t="s">
        <v>116</v>
      </c>
      <c r="F97" s="100">
        <v>1975</v>
      </c>
      <c r="G97" s="233">
        <v>10474.200000000001</v>
      </c>
      <c r="H97" s="103" t="s">
        <v>161</v>
      </c>
      <c r="I97" s="302" t="s">
        <v>311</v>
      </c>
      <c r="J97" s="235" t="s">
        <v>1443</v>
      </c>
      <c r="K97" s="302" t="s">
        <v>318</v>
      </c>
      <c r="L97" s="343" t="s">
        <v>166</v>
      </c>
      <c r="M97" s="343" t="s">
        <v>166</v>
      </c>
      <c r="N97" s="341" t="s">
        <v>1031</v>
      </c>
      <c r="O97" s="341" t="s">
        <v>995</v>
      </c>
      <c r="P97" s="133" t="s">
        <v>166</v>
      </c>
      <c r="Q97" s="133" t="s">
        <v>166</v>
      </c>
      <c r="R97" s="133" t="s">
        <v>166</v>
      </c>
      <c r="S97" s="133" t="s">
        <v>166</v>
      </c>
      <c r="T97" s="133" t="s">
        <v>166</v>
      </c>
      <c r="U97" s="133" t="s">
        <v>166</v>
      </c>
      <c r="V97" s="270" t="s">
        <v>166</v>
      </c>
      <c r="W97" s="133" t="s">
        <v>166</v>
      </c>
      <c r="X97" s="133" t="s">
        <v>166</v>
      </c>
      <c r="Y97" s="130" t="s">
        <v>166</v>
      </c>
    </row>
    <row r="98" spans="1:25" s="47" customFormat="1" ht="48">
      <c r="A98" s="229">
        <v>10</v>
      </c>
      <c r="B98" s="342" t="s">
        <v>285</v>
      </c>
      <c r="C98" s="302" t="s">
        <v>302</v>
      </c>
      <c r="D98" s="126" t="s">
        <v>127</v>
      </c>
      <c r="E98" s="103" t="s">
        <v>116</v>
      </c>
      <c r="F98" s="100">
        <v>1975</v>
      </c>
      <c r="G98" s="596">
        <v>45000</v>
      </c>
      <c r="H98" s="103" t="s">
        <v>355</v>
      </c>
      <c r="I98" s="302" t="s">
        <v>311</v>
      </c>
      <c r="J98" s="235" t="s">
        <v>1443</v>
      </c>
      <c r="K98" s="343" t="s">
        <v>166</v>
      </c>
      <c r="L98" s="343" t="s">
        <v>166</v>
      </c>
      <c r="M98" s="302" t="s">
        <v>328</v>
      </c>
      <c r="N98" s="341" t="s">
        <v>1031</v>
      </c>
      <c r="O98" s="341" t="s">
        <v>995</v>
      </c>
      <c r="P98" s="133" t="s">
        <v>166</v>
      </c>
      <c r="Q98" s="133" t="s">
        <v>166</v>
      </c>
      <c r="R98" s="133" t="s">
        <v>166</v>
      </c>
      <c r="S98" s="133" t="s">
        <v>166</v>
      </c>
      <c r="T98" s="133" t="s">
        <v>166</v>
      </c>
      <c r="U98" s="133" t="s">
        <v>166</v>
      </c>
      <c r="V98" s="270">
        <v>27.9</v>
      </c>
      <c r="W98" s="133" t="s">
        <v>166</v>
      </c>
      <c r="X98" s="133" t="s">
        <v>166</v>
      </c>
      <c r="Y98" s="130" t="s">
        <v>166</v>
      </c>
    </row>
    <row r="99" spans="1:25" s="47" customFormat="1" ht="36">
      <c r="A99" s="229">
        <v>11</v>
      </c>
      <c r="B99" s="342" t="s">
        <v>286</v>
      </c>
      <c r="C99" s="302" t="s">
        <v>303</v>
      </c>
      <c r="D99" s="126" t="s">
        <v>127</v>
      </c>
      <c r="E99" s="103" t="s">
        <v>116</v>
      </c>
      <c r="F99" s="100">
        <v>1975</v>
      </c>
      <c r="G99" s="596">
        <v>352000</v>
      </c>
      <c r="H99" s="103" t="s">
        <v>355</v>
      </c>
      <c r="I99" s="302" t="s">
        <v>311</v>
      </c>
      <c r="J99" s="235" t="s">
        <v>1444</v>
      </c>
      <c r="K99" s="343" t="s">
        <v>166</v>
      </c>
      <c r="L99" s="343" t="s">
        <v>166</v>
      </c>
      <c r="M99" s="302" t="s">
        <v>329</v>
      </c>
      <c r="N99" s="341" t="s">
        <v>1031</v>
      </c>
      <c r="O99" s="341" t="s">
        <v>995</v>
      </c>
      <c r="P99" s="133" t="s">
        <v>141</v>
      </c>
      <c r="Q99" s="133" t="s">
        <v>166</v>
      </c>
      <c r="R99" s="133" t="s">
        <v>166</v>
      </c>
      <c r="S99" s="133" t="s">
        <v>166</v>
      </c>
      <c r="T99" s="133" t="s">
        <v>166</v>
      </c>
      <c r="U99" s="133" t="s">
        <v>166</v>
      </c>
      <c r="V99" s="270">
        <v>216</v>
      </c>
      <c r="W99" s="133" t="s">
        <v>166</v>
      </c>
      <c r="X99" s="133" t="s">
        <v>166</v>
      </c>
      <c r="Y99" s="130" t="s">
        <v>166</v>
      </c>
    </row>
    <row r="100" spans="1:25" s="47" customFormat="1" ht="18" customHeight="1">
      <c r="A100" s="229">
        <v>12</v>
      </c>
      <c r="B100" s="342" t="s">
        <v>287</v>
      </c>
      <c r="C100" s="302" t="s">
        <v>303</v>
      </c>
      <c r="D100" s="126" t="s">
        <v>127</v>
      </c>
      <c r="E100" s="103" t="s">
        <v>116</v>
      </c>
      <c r="F100" s="100">
        <v>1984</v>
      </c>
      <c r="G100" s="596">
        <v>191000</v>
      </c>
      <c r="H100" s="103" t="s">
        <v>355</v>
      </c>
      <c r="I100" s="302" t="s">
        <v>310</v>
      </c>
      <c r="J100" s="235" t="s">
        <v>1444</v>
      </c>
      <c r="K100" s="302" t="s">
        <v>319</v>
      </c>
      <c r="L100" s="302" t="s">
        <v>319</v>
      </c>
      <c r="M100" s="302" t="s">
        <v>319</v>
      </c>
      <c r="N100" s="341" t="s">
        <v>1030</v>
      </c>
      <c r="O100" s="341" t="s">
        <v>995</v>
      </c>
      <c r="P100" s="133" t="s">
        <v>141</v>
      </c>
      <c r="Q100" s="133" t="s">
        <v>166</v>
      </c>
      <c r="R100" s="133" t="s">
        <v>166</v>
      </c>
      <c r="S100" s="133" t="s">
        <v>166</v>
      </c>
      <c r="T100" s="133" t="s">
        <v>166</v>
      </c>
      <c r="U100" s="133" t="s">
        <v>166</v>
      </c>
      <c r="V100" s="270">
        <v>117</v>
      </c>
      <c r="W100" s="133" t="s">
        <v>166</v>
      </c>
      <c r="X100" s="133" t="s">
        <v>166</v>
      </c>
      <c r="Y100" s="130" t="s">
        <v>166</v>
      </c>
    </row>
    <row r="101" spans="1:25" s="47" customFormat="1" ht="24">
      <c r="A101" s="229">
        <v>13</v>
      </c>
      <c r="B101" s="342" t="s">
        <v>288</v>
      </c>
      <c r="C101" s="302" t="s">
        <v>304</v>
      </c>
      <c r="D101" s="126" t="s">
        <v>127</v>
      </c>
      <c r="E101" s="103" t="s">
        <v>116</v>
      </c>
      <c r="F101" s="100">
        <v>1973</v>
      </c>
      <c r="G101" s="233">
        <v>13504.79</v>
      </c>
      <c r="H101" s="103" t="s">
        <v>161</v>
      </c>
      <c r="I101" s="302" t="s">
        <v>311</v>
      </c>
      <c r="J101" s="235" t="s">
        <v>1443</v>
      </c>
      <c r="K101" s="302" t="s">
        <v>166</v>
      </c>
      <c r="L101" s="302" t="s">
        <v>166</v>
      </c>
      <c r="M101" s="302" t="s">
        <v>166</v>
      </c>
      <c r="N101" s="341" t="s">
        <v>1031</v>
      </c>
      <c r="O101" s="341" t="s">
        <v>995</v>
      </c>
      <c r="P101" s="133" t="s">
        <v>141</v>
      </c>
      <c r="Q101" s="133" t="s">
        <v>166</v>
      </c>
      <c r="R101" s="133" t="s">
        <v>166</v>
      </c>
      <c r="S101" s="133" t="s">
        <v>166</v>
      </c>
      <c r="T101" s="133" t="s">
        <v>166</v>
      </c>
      <c r="U101" s="133" t="s">
        <v>166</v>
      </c>
      <c r="V101" s="270" t="s">
        <v>166</v>
      </c>
      <c r="W101" s="133" t="s">
        <v>166</v>
      </c>
      <c r="X101" s="133" t="s">
        <v>166</v>
      </c>
      <c r="Y101" s="130" t="s">
        <v>166</v>
      </c>
    </row>
    <row r="102" spans="1:25" s="47" customFormat="1" ht="12">
      <c r="A102" s="229">
        <v>14</v>
      </c>
      <c r="B102" s="342" t="s">
        <v>289</v>
      </c>
      <c r="C102" s="302" t="s">
        <v>305</v>
      </c>
      <c r="D102" s="126" t="s">
        <v>127</v>
      </c>
      <c r="E102" s="103" t="s">
        <v>116</v>
      </c>
      <c r="F102" s="100">
        <v>1974</v>
      </c>
      <c r="G102" s="233">
        <v>14309.41</v>
      </c>
      <c r="H102" s="103" t="s">
        <v>161</v>
      </c>
      <c r="I102" s="302" t="s">
        <v>311</v>
      </c>
      <c r="J102" s="235" t="s">
        <v>1443</v>
      </c>
      <c r="K102" s="302" t="s">
        <v>166</v>
      </c>
      <c r="L102" s="302" t="s">
        <v>166</v>
      </c>
      <c r="M102" s="302" t="s">
        <v>166</v>
      </c>
      <c r="N102" s="341" t="s">
        <v>1031</v>
      </c>
      <c r="O102" s="341" t="s">
        <v>995</v>
      </c>
      <c r="P102" s="133" t="s">
        <v>166</v>
      </c>
      <c r="Q102" s="133" t="s">
        <v>166</v>
      </c>
      <c r="R102" s="133" t="s">
        <v>166</v>
      </c>
      <c r="S102" s="133" t="s">
        <v>166</v>
      </c>
      <c r="T102" s="133" t="s">
        <v>166</v>
      </c>
      <c r="U102" s="133" t="s">
        <v>166</v>
      </c>
      <c r="V102" s="270">
        <v>745</v>
      </c>
      <c r="W102" s="133" t="s">
        <v>166</v>
      </c>
      <c r="X102" s="133" t="s">
        <v>166</v>
      </c>
      <c r="Y102" s="130" t="s">
        <v>166</v>
      </c>
    </row>
    <row r="103" spans="1:25" s="47" customFormat="1" ht="12">
      <c r="A103" s="229">
        <v>15</v>
      </c>
      <c r="B103" s="342" t="s">
        <v>290</v>
      </c>
      <c r="C103" s="302" t="s">
        <v>306</v>
      </c>
      <c r="D103" s="126" t="s">
        <v>127</v>
      </c>
      <c r="E103" s="103" t="s">
        <v>116</v>
      </c>
      <c r="F103" s="100">
        <v>1972</v>
      </c>
      <c r="G103" s="233">
        <v>60139.18</v>
      </c>
      <c r="H103" s="103" t="s">
        <v>161</v>
      </c>
      <c r="I103" s="302" t="s">
        <v>311</v>
      </c>
      <c r="J103" s="235" t="s">
        <v>1443</v>
      </c>
      <c r="K103" s="302" t="s">
        <v>166</v>
      </c>
      <c r="L103" s="302" t="s">
        <v>166</v>
      </c>
      <c r="M103" s="302" t="s">
        <v>166</v>
      </c>
      <c r="N103" s="341" t="s">
        <v>1031</v>
      </c>
      <c r="O103" s="341" t="s">
        <v>995</v>
      </c>
      <c r="P103" s="133" t="s">
        <v>166</v>
      </c>
      <c r="Q103" s="133" t="s">
        <v>166</v>
      </c>
      <c r="R103" s="133" t="s">
        <v>166</v>
      </c>
      <c r="S103" s="133" t="s">
        <v>166</v>
      </c>
      <c r="T103" s="133" t="s">
        <v>166</v>
      </c>
      <c r="U103" s="133" t="s">
        <v>166</v>
      </c>
      <c r="V103" s="270" t="s">
        <v>319</v>
      </c>
      <c r="W103" s="133" t="s">
        <v>166</v>
      </c>
      <c r="X103" s="133" t="s">
        <v>166</v>
      </c>
      <c r="Y103" s="130" t="s">
        <v>166</v>
      </c>
    </row>
    <row r="104" spans="1:25" s="47" customFormat="1" ht="12">
      <c r="A104" s="229">
        <v>16</v>
      </c>
      <c r="B104" s="342" t="s">
        <v>289</v>
      </c>
      <c r="C104" s="302" t="s">
        <v>305</v>
      </c>
      <c r="D104" s="126" t="s">
        <v>127</v>
      </c>
      <c r="E104" s="103" t="s">
        <v>116</v>
      </c>
      <c r="F104" s="100">
        <v>1972</v>
      </c>
      <c r="G104" s="233">
        <v>31211.05</v>
      </c>
      <c r="H104" s="103" t="s">
        <v>161</v>
      </c>
      <c r="I104" s="302" t="s">
        <v>311</v>
      </c>
      <c r="J104" s="235" t="s">
        <v>1443</v>
      </c>
      <c r="K104" s="302" t="s">
        <v>166</v>
      </c>
      <c r="L104" s="302" t="s">
        <v>166</v>
      </c>
      <c r="M104" s="302" t="s">
        <v>166</v>
      </c>
      <c r="N104" s="341" t="s">
        <v>1031</v>
      </c>
      <c r="O104" s="341" t="s">
        <v>995</v>
      </c>
      <c r="P104" s="133" t="s">
        <v>166</v>
      </c>
      <c r="Q104" s="133" t="s">
        <v>166</v>
      </c>
      <c r="R104" s="133" t="s">
        <v>166</v>
      </c>
      <c r="S104" s="133" t="s">
        <v>166</v>
      </c>
      <c r="T104" s="133" t="s">
        <v>166</v>
      </c>
      <c r="U104" s="133" t="s">
        <v>166</v>
      </c>
      <c r="V104" s="270" t="s">
        <v>319</v>
      </c>
      <c r="W104" s="133" t="s">
        <v>166</v>
      </c>
      <c r="X104" s="133" t="s">
        <v>166</v>
      </c>
      <c r="Y104" s="130" t="s">
        <v>166</v>
      </c>
    </row>
    <row r="105" spans="1:25" s="47" customFormat="1" ht="12">
      <c r="A105" s="229">
        <v>17</v>
      </c>
      <c r="B105" s="342" t="s">
        <v>290</v>
      </c>
      <c r="C105" s="302" t="s">
        <v>306</v>
      </c>
      <c r="D105" s="126" t="s">
        <v>127</v>
      </c>
      <c r="E105" s="103" t="s">
        <v>116</v>
      </c>
      <c r="F105" s="100">
        <v>1978</v>
      </c>
      <c r="G105" s="233">
        <v>5735.09</v>
      </c>
      <c r="H105" s="103" t="s">
        <v>161</v>
      </c>
      <c r="I105" s="302" t="s">
        <v>310</v>
      </c>
      <c r="J105" s="235" t="s">
        <v>1443</v>
      </c>
      <c r="K105" s="302" t="s">
        <v>166</v>
      </c>
      <c r="L105" s="302" t="s">
        <v>166</v>
      </c>
      <c r="M105" s="302" t="s">
        <v>166</v>
      </c>
      <c r="N105" s="341" t="s">
        <v>1030</v>
      </c>
      <c r="O105" s="341" t="s">
        <v>995</v>
      </c>
      <c r="P105" s="133" t="s">
        <v>166</v>
      </c>
      <c r="Q105" s="133" t="s">
        <v>166</v>
      </c>
      <c r="R105" s="133" t="s">
        <v>166</v>
      </c>
      <c r="S105" s="133" t="s">
        <v>166</v>
      </c>
      <c r="T105" s="133" t="s">
        <v>166</v>
      </c>
      <c r="U105" s="133" t="s">
        <v>166</v>
      </c>
      <c r="V105" s="270">
        <v>71.5</v>
      </c>
      <c r="W105" s="133" t="s">
        <v>166</v>
      </c>
      <c r="X105" s="133" t="s">
        <v>166</v>
      </c>
      <c r="Y105" s="130" t="s">
        <v>166</v>
      </c>
    </row>
    <row r="106" spans="1:25" s="47" customFormat="1" ht="24">
      <c r="A106" s="229">
        <v>18</v>
      </c>
      <c r="B106" s="342" t="s">
        <v>291</v>
      </c>
      <c r="C106" s="302" t="s">
        <v>307</v>
      </c>
      <c r="D106" s="126" t="s">
        <v>127</v>
      </c>
      <c r="E106" s="103" t="s">
        <v>116</v>
      </c>
      <c r="F106" s="100">
        <v>1969</v>
      </c>
      <c r="G106" s="233">
        <v>2236.3200000000002</v>
      </c>
      <c r="H106" s="103" t="s">
        <v>161</v>
      </c>
      <c r="I106" s="302" t="s">
        <v>311</v>
      </c>
      <c r="J106" s="235" t="s">
        <v>1443</v>
      </c>
      <c r="K106" s="302" t="s">
        <v>166</v>
      </c>
      <c r="L106" s="302" t="s">
        <v>166</v>
      </c>
      <c r="M106" s="302" t="s">
        <v>166</v>
      </c>
      <c r="N106" s="341" t="s">
        <v>1031</v>
      </c>
      <c r="O106" s="341" t="s">
        <v>995</v>
      </c>
      <c r="P106" s="133" t="s">
        <v>166</v>
      </c>
      <c r="Q106" s="133" t="s">
        <v>166</v>
      </c>
      <c r="R106" s="133" t="s">
        <v>166</v>
      </c>
      <c r="S106" s="133" t="s">
        <v>166</v>
      </c>
      <c r="T106" s="133" t="s">
        <v>166</v>
      </c>
      <c r="U106" s="133" t="s">
        <v>166</v>
      </c>
      <c r="V106" s="270" t="s">
        <v>166</v>
      </c>
      <c r="W106" s="133" t="s">
        <v>166</v>
      </c>
      <c r="X106" s="133" t="s">
        <v>166</v>
      </c>
      <c r="Y106" s="130" t="s">
        <v>166</v>
      </c>
    </row>
    <row r="107" spans="1:25" s="47" customFormat="1" ht="12">
      <c r="A107" s="229">
        <v>19</v>
      </c>
      <c r="B107" s="342" t="s">
        <v>292</v>
      </c>
      <c r="C107" s="302" t="s">
        <v>308</v>
      </c>
      <c r="D107" s="126" t="s">
        <v>127</v>
      </c>
      <c r="E107" s="103" t="s">
        <v>116</v>
      </c>
      <c r="F107" s="100">
        <v>1974</v>
      </c>
      <c r="G107" s="233">
        <v>3984.55</v>
      </c>
      <c r="H107" s="103" t="s">
        <v>161</v>
      </c>
      <c r="I107" s="302" t="s">
        <v>311</v>
      </c>
      <c r="J107" s="235" t="s">
        <v>1443</v>
      </c>
      <c r="K107" s="302" t="s">
        <v>166</v>
      </c>
      <c r="L107" s="302" t="s">
        <v>166</v>
      </c>
      <c r="M107" s="302" t="s">
        <v>166</v>
      </c>
      <c r="N107" s="341" t="s">
        <v>1031</v>
      </c>
      <c r="O107" s="341" t="s">
        <v>995</v>
      </c>
      <c r="P107" s="133" t="s">
        <v>166</v>
      </c>
      <c r="Q107" s="133" t="s">
        <v>166</v>
      </c>
      <c r="R107" s="133" t="s">
        <v>166</v>
      </c>
      <c r="S107" s="133" t="s">
        <v>166</v>
      </c>
      <c r="T107" s="133" t="s">
        <v>166</v>
      </c>
      <c r="U107" s="133" t="s">
        <v>166</v>
      </c>
      <c r="V107" s="270" t="s">
        <v>166</v>
      </c>
      <c r="W107" s="133" t="s">
        <v>166</v>
      </c>
      <c r="X107" s="133" t="s">
        <v>166</v>
      </c>
      <c r="Y107" s="130" t="s">
        <v>166</v>
      </c>
    </row>
    <row r="108" spans="1:25" s="47" customFormat="1" ht="12">
      <c r="A108" s="229">
        <v>20</v>
      </c>
      <c r="B108" s="342" t="s">
        <v>292</v>
      </c>
      <c r="C108" s="302" t="s">
        <v>308</v>
      </c>
      <c r="D108" s="126" t="s">
        <v>127</v>
      </c>
      <c r="E108" s="103" t="s">
        <v>116</v>
      </c>
      <c r="F108" s="100">
        <v>1969</v>
      </c>
      <c r="G108" s="233">
        <v>19551.57</v>
      </c>
      <c r="H108" s="103" t="s">
        <v>161</v>
      </c>
      <c r="I108" s="302" t="s">
        <v>311</v>
      </c>
      <c r="J108" s="235" t="s">
        <v>1443</v>
      </c>
      <c r="K108" s="302" t="s">
        <v>166</v>
      </c>
      <c r="L108" s="302" t="s">
        <v>166</v>
      </c>
      <c r="M108" s="302" t="s">
        <v>166</v>
      </c>
      <c r="N108" s="341" t="s">
        <v>1031</v>
      </c>
      <c r="O108" s="341" t="s">
        <v>995</v>
      </c>
      <c r="P108" s="133" t="s">
        <v>166</v>
      </c>
      <c r="Q108" s="133" t="s">
        <v>166</v>
      </c>
      <c r="R108" s="133" t="s">
        <v>166</v>
      </c>
      <c r="S108" s="133" t="s">
        <v>166</v>
      </c>
      <c r="T108" s="133" t="s">
        <v>166</v>
      </c>
      <c r="U108" s="133" t="s">
        <v>166</v>
      </c>
      <c r="V108" s="270" t="s">
        <v>166</v>
      </c>
      <c r="W108" s="133" t="s">
        <v>166</v>
      </c>
      <c r="X108" s="133" t="s">
        <v>166</v>
      </c>
      <c r="Y108" s="130" t="s">
        <v>166</v>
      </c>
    </row>
    <row r="109" spans="1:25" s="47" customFormat="1" ht="24">
      <c r="A109" s="229">
        <v>21</v>
      </c>
      <c r="B109" s="342" t="s">
        <v>292</v>
      </c>
      <c r="C109" s="302" t="s">
        <v>308</v>
      </c>
      <c r="D109" s="126" t="s">
        <v>127</v>
      </c>
      <c r="E109" s="103" t="s">
        <v>116</v>
      </c>
      <c r="F109" s="100" t="s">
        <v>332</v>
      </c>
      <c r="G109" s="233">
        <v>5675.99</v>
      </c>
      <c r="H109" s="103" t="s">
        <v>161</v>
      </c>
      <c r="I109" s="302" t="s">
        <v>310</v>
      </c>
      <c r="J109" s="235" t="s">
        <v>1443</v>
      </c>
      <c r="K109" s="302" t="s">
        <v>166</v>
      </c>
      <c r="L109" s="302" t="s">
        <v>166</v>
      </c>
      <c r="M109" s="302" t="s">
        <v>166</v>
      </c>
      <c r="N109" s="341" t="s">
        <v>1030</v>
      </c>
      <c r="O109" s="341" t="s">
        <v>995</v>
      </c>
      <c r="P109" s="133" t="s">
        <v>166</v>
      </c>
      <c r="Q109" s="133" t="s">
        <v>166</v>
      </c>
      <c r="R109" s="133" t="s">
        <v>166</v>
      </c>
      <c r="S109" s="133" t="s">
        <v>166</v>
      </c>
      <c r="T109" s="133" t="s">
        <v>166</v>
      </c>
      <c r="U109" s="133" t="s">
        <v>166</v>
      </c>
      <c r="V109" s="270" t="s">
        <v>166</v>
      </c>
      <c r="W109" s="133" t="s">
        <v>166</v>
      </c>
      <c r="X109" s="133" t="s">
        <v>166</v>
      </c>
      <c r="Y109" s="130" t="s">
        <v>166</v>
      </c>
    </row>
    <row r="110" spans="1:25" s="47" customFormat="1" thickBot="1">
      <c r="A110" s="123">
        <v>22</v>
      </c>
      <c r="B110" s="344" t="s">
        <v>293</v>
      </c>
      <c r="C110" s="305" t="s">
        <v>309</v>
      </c>
      <c r="D110" s="125" t="s">
        <v>127</v>
      </c>
      <c r="E110" s="100" t="s">
        <v>116</v>
      </c>
      <c r="F110" s="100">
        <v>1987</v>
      </c>
      <c r="G110" s="233">
        <v>2310.5700000000002</v>
      </c>
      <c r="H110" s="103" t="s">
        <v>161</v>
      </c>
      <c r="I110" s="302" t="s">
        <v>311</v>
      </c>
      <c r="J110" s="235" t="s">
        <v>1443</v>
      </c>
      <c r="K110" s="302" t="s">
        <v>166</v>
      </c>
      <c r="L110" s="302" t="s">
        <v>166</v>
      </c>
      <c r="M110" s="302" t="s">
        <v>166</v>
      </c>
      <c r="N110" s="341" t="s">
        <v>1031</v>
      </c>
      <c r="O110" s="341" t="s">
        <v>995</v>
      </c>
      <c r="P110" s="133" t="s">
        <v>166</v>
      </c>
      <c r="Q110" s="133" t="s">
        <v>166</v>
      </c>
      <c r="R110" s="133" t="s">
        <v>166</v>
      </c>
      <c r="S110" s="133" t="s">
        <v>166</v>
      </c>
      <c r="T110" s="133" t="s">
        <v>166</v>
      </c>
      <c r="U110" s="133" t="s">
        <v>166</v>
      </c>
      <c r="V110" s="270" t="s">
        <v>166</v>
      </c>
      <c r="W110" s="133" t="s">
        <v>166</v>
      </c>
      <c r="X110" s="133" t="s">
        <v>166</v>
      </c>
      <c r="Y110" s="130" t="s">
        <v>166</v>
      </c>
    </row>
    <row r="111" spans="1:25" s="47" customFormat="1" ht="12" customHeight="1" thickBot="1">
      <c r="A111" s="604" t="s">
        <v>0</v>
      </c>
      <c r="B111" s="605"/>
      <c r="C111" s="605"/>
      <c r="D111" s="605"/>
      <c r="E111" s="605"/>
      <c r="F111" s="605"/>
      <c r="G111" s="131">
        <f>SUM(G89:G110)</f>
        <v>5008138.3000000007</v>
      </c>
      <c r="H111" s="132"/>
      <c r="I111" s="133"/>
      <c r="J111" s="134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0"/>
    </row>
    <row r="112" spans="1:25" s="209" customFormat="1" ht="12" customHeight="1">
      <c r="A112" s="614" t="s">
        <v>430</v>
      </c>
      <c r="B112" s="615"/>
      <c r="C112" s="615"/>
      <c r="D112" s="615"/>
      <c r="E112" s="615"/>
      <c r="F112" s="615"/>
      <c r="G112" s="615"/>
      <c r="H112" s="602"/>
      <c r="I112" s="602"/>
      <c r="J112" s="602"/>
      <c r="K112" s="602"/>
      <c r="L112" s="602"/>
      <c r="M112" s="602"/>
      <c r="N112" s="602"/>
      <c r="O112" s="602"/>
      <c r="P112" s="602"/>
      <c r="Q112" s="602"/>
      <c r="R112" s="602"/>
      <c r="S112" s="602"/>
      <c r="T112" s="602"/>
      <c r="U112" s="602"/>
      <c r="V112" s="602"/>
      <c r="W112" s="602"/>
      <c r="X112" s="602"/>
      <c r="Y112" s="603"/>
    </row>
    <row r="113" spans="1:25" s="14" customFormat="1" ht="12" customHeight="1">
      <c r="A113" s="601" t="s">
        <v>241</v>
      </c>
      <c r="B113" s="602"/>
      <c r="C113" s="602"/>
      <c r="D113" s="602"/>
      <c r="E113" s="602"/>
      <c r="F113" s="602"/>
      <c r="G113" s="602"/>
      <c r="H113" s="602"/>
      <c r="I113" s="602"/>
      <c r="J113" s="602"/>
      <c r="K113" s="602"/>
      <c r="L113" s="602"/>
      <c r="M113" s="602"/>
      <c r="N113" s="602"/>
      <c r="O113" s="602"/>
      <c r="P113" s="602"/>
      <c r="Q113" s="602"/>
      <c r="R113" s="602"/>
      <c r="S113" s="602"/>
      <c r="T113" s="602"/>
      <c r="U113" s="602"/>
      <c r="V113" s="602"/>
      <c r="W113" s="602"/>
      <c r="X113" s="602"/>
      <c r="Y113" s="603"/>
    </row>
    <row r="114" spans="1:25" s="47" customFormat="1" ht="38.25">
      <c r="A114" s="229">
        <v>1</v>
      </c>
      <c r="B114" s="173" t="s">
        <v>383</v>
      </c>
      <c r="C114" s="103"/>
      <c r="D114" s="230" t="s">
        <v>127</v>
      </c>
      <c r="E114" s="230" t="s">
        <v>127</v>
      </c>
      <c r="F114" s="126">
        <v>1900</v>
      </c>
      <c r="G114" s="180">
        <v>3689000</v>
      </c>
      <c r="H114" s="103" t="s">
        <v>397</v>
      </c>
      <c r="I114" s="133" t="s">
        <v>433</v>
      </c>
      <c r="J114" s="395" t="s">
        <v>1057</v>
      </c>
      <c r="K114" s="373" t="s">
        <v>387</v>
      </c>
      <c r="L114" s="373" t="s">
        <v>388</v>
      </c>
      <c r="M114" s="373" t="s">
        <v>389</v>
      </c>
      <c r="N114" s="373"/>
      <c r="O114" s="126" t="s">
        <v>938</v>
      </c>
      <c r="P114" s="126" t="s">
        <v>141</v>
      </c>
      <c r="Q114" s="126" t="s">
        <v>141</v>
      </c>
      <c r="R114" s="126" t="s">
        <v>141</v>
      </c>
      <c r="S114" s="126" t="s">
        <v>142</v>
      </c>
      <c r="T114" s="126" t="s">
        <v>144</v>
      </c>
      <c r="U114" s="126" t="s">
        <v>142</v>
      </c>
      <c r="V114" s="129">
        <v>512.85</v>
      </c>
      <c r="W114" s="129"/>
      <c r="X114" s="129" t="s">
        <v>207</v>
      </c>
      <c r="Y114" s="186" t="s">
        <v>190</v>
      </c>
    </row>
    <row r="115" spans="1:25" s="47" customFormat="1" ht="38.25">
      <c r="A115" s="229">
        <v>2</v>
      </c>
      <c r="B115" s="102" t="s">
        <v>384</v>
      </c>
      <c r="C115" s="103"/>
      <c r="D115" s="230" t="s">
        <v>127</v>
      </c>
      <c r="E115" s="230" t="s">
        <v>118</v>
      </c>
      <c r="F115" s="103">
        <v>1996</v>
      </c>
      <c r="G115" s="180">
        <v>19891000</v>
      </c>
      <c r="H115" s="103" t="s">
        <v>397</v>
      </c>
      <c r="I115" s="133" t="s">
        <v>433</v>
      </c>
      <c r="J115" s="396" t="s">
        <v>1058</v>
      </c>
      <c r="K115" s="202" t="s">
        <v>390</v>
      </c>
      <c r="L115" s="202" t="s">
        <v>391</v>
      </c>
      <c r="M115" s="202" t="s">
        <v>1061</v>
      </c>
      <c r="N115" s="202"/>
      <c r="O115" s="103" t="s">
        <v>689</v>
      </c>
      <c r="P115" s="103" t="s">
        <v>143</v>
      </c>
      <c r="Q115" s="103" t="s">
        <v>143</v>
      </c>
      <c r="R115" s="126" t="s">
        <v>141</v>
      </c>
      <c r="S115" s="103" t="s">
        <v>143</v>
      </c>
      <c r="T115" s="103" t="s">
        <v>144</v>
      </c>
      <c r="U115" s="103" t="s">
        <v>141</v>
      </c>
      <c r="V115" s="133">
        <v>2765</v>
      </c>
      <c r="W115" s="133">
        <v>4</v>
      </c>
      <c r="X115" s="133" t="s">
        <v>192</v>
      </c>
      <c r="Y115" s="130" t="s">
        <v>192</v>
      </c>
    </row>
    <row r="116" spans="1:25" s="47" customFormat="1" ht="25.5">
      <c r="A116" s="229">
        <v>3</v>
      </c>
      <c r="B116" s="102" t="s">
        <v>385</v>
      </c>
      <c r="C116" s="103"/>
      <c r="D116" s="230" t="s">
        <v>127</v>
      </c>
      <c r="E116" s="230" t="s">
        <v>118</v>
      </c>
      <c r="F116" s="103">
        <v>1996</v>
      </c>
      <c r="G116" s="595">
        <v>113000</v>
      </c>
      <c r="H116" s="103" t="s">
        <v>397</v>
      </c>
      <c r="I116" s="133" t="s">
        <v>433</v>
      </c>
      <c r="J116" s="396" t="s">
        <v>1059</v>
      </c>
      <c r="K116" s="202" t="s">
        <v>1062</v>
      </c>
      <c r="L116" s="202" t="s">
        <v>144</v>
      </c>
      <c r="M116" s="202" t="s">
        <v>392</v>
      </c>
      <c r="N116" s="202"/>
      <c r="O116" s="126"/>
      <c r="P116" s="126" t="s">
        <v>141</v>
      </c>
      <c r="Q116" s="126" t="s">
        <v>141</v>
      </c>
      <c r="R116" s="103" t="s">
        <v>144</v>
      </c>
      <c r="S116" s="126" t="s">
        <v>141</v>
      </c>
      <c r="T116" s="103" t="s">
        <v>144</v>
      </c>
      <c r="U116" s="126" t="s">
        <v>141</v>
      </c>
      <c r="V116" s="133">
        <v>40</v>
      </c>
      <c r="W116" s="133">
        <v>1</v>
      </c>
      <c r="X116" s="133" t="s">
        <v>190</v>
      </c>
      <c r="Y116" s="130" t="s">
        <v>190</v>
      </c>
    </row>
    <row r="117" spans="1:25" s="47" customFormat="1" ht="25.5">
      <c r="A117" s="123">
        <v>4</v>
      </c>
      <c r="B117" s="99" t="s">
        <v>386</v>
      </c>
      <c r="C117" s="100"/>
      <c r="D117" s="232" t="s">
        <v>127</v>
      </c>
      <c r="E117" s="232" t="s">
        <v>118</v>
      </c>
      <c r="F117" s="100">
        <v>1970</v>
      </c>
      <c r="G117" s="596">
        <v>683000</v>
      </c>
      <c r="H117" s="103" t="s">
        <v>397</v>
      </c>
      <c r="I117" s="133" t="s">
        <v>433</v>
      </c>
      <c r="J117" s="396" t="s">
        <v>1060</v>
      </c>
      <c r="K117" s="202" t="s">
        <v>387</v>
      </c>
      <c r="L117" s="202" t="s">
        <v>393</v>
      </c>
      <c r="M117" s="202" t="s">
        <v>389</v>
      </c>
      <c r="N117" s="202"/>
      <c r="O117" s="126" t="s">
        <v>466</v>
      </c>
      <c r="P117" s="126" t="s">
        <v>141</v>
      </c>
      <c r="Q117" s="126" t="s">
        <v>141</v>
      </c>
      <c r="R117" s="126" t="s">
        <v>142</v>
      </c>
      <c r="S117" s="126" t="s">
        <v>141</v>
      </c>
      <c r="T117" s="103" t="s">
        <v>144</v>
      </c>
      <c r="U117" s="126" t="s">
        <v>141</v>
      </c>
      <c r="V117" s="133">
        <v>94.9</v>
      </c>
      <c r="W117" s="133">
        <v>3</v>
      </c>
      <c r="X117" s="133" t="s">
        <v>192</v>
      </c>
      <c r="Y117" s="130" t="s">
        <v>394</v>
      </c>
    </row>
    <row r="118" spans="1:25" s="47" customFormat="1" ht="24.75" thickBot="1">
      <c r="A118" s="102">
        <v>5</v>
      </c>
      <c r="B118" s="102" t="s">
        <v>634</v>
      </c>
      <c r="C118" s="102"/>
      <c r="D118" s="103" t="s">
        <v>127</v>
      </c>
      <c r="E118" s="103" t="s">
        <v>116</v>
      </c>
      <c r="F118" s="103">
        <v>1996</v>
      </c>
      <c r="G118" s="151">
        <v>439000</v>
      </c>
      <c r="H118" s="103" t="s">
        <v>397</v>
      </c>
      <c r="I118" s="103" t="s">
        <v>433</v>
      </c>
      <c r="J118" s="69"/>
      <c r="K118" s="202" t="s">
        <v>635</v>
      </c>
      <c r="L118" s="202" t="s">
        <v>144</v>
      </c>
      <c r="M118" s="202" t="s">
        <v>636</v>
      </c>
      <c r="N118" s="202"/>
      <c r="O118" s="103" t="s">
        <v>637</v>
      </c>
      <c r="P118" s="103" t="s">
        <v>638</v>
      </c>
      <c r="Q118" s="103" t="s">
        <v>638</v>
      </c>
      <c r="R118" s="103" t="s">
        <v>144</v>
      </c>
      <c r="S118" s="103" t="s">
        <v>638</v>
      </c>
      <c r="T118" s="103" t="s">
        <v>144</v>
      </c>
      <c r="U118" s="103" t="s">
        <v>638</v>
      </c>
      <c r="V118" s="234">
        <v>154.87</v>
      </c>
      <c r="W118" s="133">
        <v>1</v>
      </c>
      <c r="X118" s="133" t="s">
        <v>190</v>
      </c>
      <c r="Y118" s="130" t="s">
        <v>190</v>
      </c>
    </row>
    <row r="119" spans="1:25" s="47" customFormat="1" ht="12.75" customHeight="1" thickBot="1">
      <c r="A119" s="604" t="s">
        <v>0</v>
      </c>
      <c r="B119" s="605"/>
      <c r="C119" s="605"/>
      <c r="D119" s="605"/>
      <c r="E119" s="605"/>
      <c r="F119" s="605"/>
      <c r="G119" s="490">
        <f>SUM(G114:G118)</f>
        <v>24815000</v>
      </c>
      <c r="H119" s="132"/>
      <c r="I119" s="133"/>
      <c r="J119" s="59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62"/>
    </row>
    <row r="120" spans="1:25" s="14" customFormat="1" ht="12" customHeight="1">
      <c r="A120" s="614" t="s">
        <v>242</v>
      </c>
      <c r="B120" s="615"/>
      <c r="C120" s="615"/>
      <c r="D120" s="615"/>
      <c r="E120" s="615"/>
      <c r="F120" s="615"/>
      <c r="G120" s="615"/>
      <c r="H120" s="615"/>
      <c r="I120" s="615"/>
      <c r="J120" s="615"/>
      <c r="K120" s="615"/>
      <c r="L120" s="615"/>
      <c r="M120" s="615"/>
      <c r="N120" s="615"/>
      <c r="O120" s="615"/>
      <c r="P120" s="615"/>
      <c r="Q120" s="615"/>
      <c r="R120" s="615"/>
      <c r="S120" s="615"/>
      <c r="T120" s="615"/>
      <c r="U120" s="615"/>
      <c r="V120" s="615"/>
      <c r="W120" s="615"/>
      <c r="X120" s="615"/>
      <c r="Y120" s="616"/>
    </row>
    <row r="121" spans="1:25" s="14" customFormat="1" ht="78" customHeight="1">
      <c r="A121" s="229">
        <v>1</v>
      </c>
      <c r="B121" s="102" t="s">
        <v>122</v>
      </c>
      <c r="C121" s="103" t="s">
        <v>374</v>
      </c>
      <c r="D121" s="230" t="s">
        <v>127</v>
      </c>
      <c r="E121" s="230" t="s">
        <v>116</v>
      </c>
      <c r="F121" s="103">
        <v>1990</v>
      </c>
      <c r="G121" s="595">
        <v>15107000</v>
      </c>
      <c r="H121" s="103" t="s">
        <v>397</v>
      </c>
      <c r="I121" s="133" t="s">
        <v>377</v>
      </c>
      <c r="J121" s="284" t="s">
        <v>867</v>
      </c>
      <c r="K121" s="133" t="s">
        <v>378</v>
      </c>
      <c r="L121" s="133" t="s">
        <v>380</v>
      </c>
      <c r="M121" s="103" t="s">
        <v>381</v>
      </c>
      <c r="N121" s="377" t="s">
        <v>1038</v>
      </c>
      <c r="O121" s="103" t="s">
        <v>871</v>
      </c>
      <c r="P121" s="103" t="s">
        <v>141</v>
      </c>
      <c r="Q121" s="133" t="s">
        <v>141</v>
      </c>
      <c r="R121" s="103" t="s">
        <v>141</v>
      </c>
      <c r="S121" s="133" t="s">
        <v>141</v>
      </c>
      <c r="T121" s="103" t="s">
        <v>141</v>
      </c>
      <c r="U121" s="133" t="s">
        <v>141</v>
      </c>
      <c r="V121" s="133">
        <v>2100</v>
      </c>
      <c r="W121" s="133" t="s">
        <v>471</v>
      </c>
      <c r="X121" s="133" t="s">
        <v>192</v>
      </c>
      <c r="Y121" s="130" t="s">
        <v>192</v>
      </c>
    </row>
    <row r="122" spans="1:25" s="14" customFormat="1" ht="24">
      <c r="A122" s="229">
        <v>2</v>
      </c>
      <c r="B122" s="102" t="s">
        <v>370</v>
      </c>
      <c r="C122" s="103" t="s">
        <v>375</v>
      </c>
      <c r="D122" s="230" t="s">
        <v>127</v>
      </c>
      <c r="E122" s="230" t="s">
        <v>116</v>
      </c>
      <c r="F122" s="103">
        <v>1991</v>
      </c>
      <c r="G122" s="595">
        <v>85000</v>
      </c>
      <c r="H122" s="103" t="s">
        <v>397</v>
      </c>
      <c r="I122" s="133" t="s">
        <v>377</v>
      </c>
      <c r="J122" s="235" t="s">
        <v>468</v>
      </c>
      <c r="K122" s="133" t="s">
        <v>217</v>
      </c>
      <c r="L122" s="133" t="s">
        <v>380</v>
      </c>
      <c r="M122" s="103" t="s">
        <v>382</v>
      </c>
      <c r="N122" s="103"/>
      <c r="O122" s="103"/>
      <c r="P122" s="133"/>
      <c r="Q122" s="133"/>
      <c r="R122" s="133"/>
      <c r="S122" s="133"/>
      <c r="T122" s="133"/>
      <c r="U122" s="133"/>
      <c r="V122" s="133">
        <v>30</v>
      </c>
      <c r="W122" s="133" t="s">
        <v>190</v>
      </c>
      <c r="X122" s="133" t="s">
        <v>190</v>
      </c>
      <c r="Y122" s="130" t="s">
        <v>190</v>
      </c>
    </row>
    <row r="123" spans="1:25" s="14" customFormat="1" ht="24">
      <c r="A123" s="229">
        <v>3</v>
      </c>
      <c r="B123" s="102" t="s">
        <v>371</v>
      </c>
      <c r="C123" s="103" t="s">
        <v>375</v>
      </c>
      <c r="D123" s="230" t="s">
        <v>127</v>
      </c>
      <c r="E123" s="230" t="s">
        <v>116</v>
      </c>
      <c r="F123" s="103">
        <v>1992</v>
      </c>
      <c r="G123" s="595">
        <v>199000</v>
      </c>
      <c r="H123" s="103" t="s">
        <v>397</v>
      </c>
      <c r="I123" s="133" t="s">
        <v>377</v>
      </c>
      <c r="J123" s="235" t="s">
        <v>1054</v>
      </c>
      <c r="K123" s="133" t="s">
        <v>379</v>
      </c>
      <c r="L123" s="133" t="s">
        <v>380</v>
      </c>
      <c r="M123" s="103" t="s">
        <v>382</v>
      </c>
      <c r="N123" s="103"/>
      <c r="O123" s="103"/>
      <c r="P123" s="133"/>
      <c r="Q123" s="133"/>
      <c r="R123" s="133"/>
      <c r="S123" s="133"/>
      <c r="T123" s="133"/>
      <c r="U123" s="133"/>
      <c r="V123" s="133">
        <v>70</v>
      </c>
      <c r="W123" s="133" t="s">
        <v>190</v>
      </c>
      <c r="X123" s="133" t="s">
        <v>190</v>
      </c>
      <c r="Y123" s="130" t="s">
        <v>190</v>
      </c>
    </row>
    <row r="124" spans="1:25" s="14" customFormat="1" ht="24">
      <c r="A124" s="229">
        <v>4</v>
      </c>
      <c r="B124" s="102" t="s">
        <v>372</v>
      </c>
      <c r="C124" s="103" t="s">
        <v>375</v>
      </c>
      <c r="D124" s="230" t="s">
        <v>127</v>
      </c>
      <c r="E124" s="230" t="s">
        <v>116</v>
      </c>
      <c r="F124" s="103">
        <v>1992</v>
      </c>
      <c r="G124" s="595">
        <v>128000</v>
      </c>
      <c r="H124" s="103" t="s">
        <v>397</v>
      </c>
      <c r="I124" s="133" t="s">
        <v>377</v>
      </c>
      <c r="J124" s="235" t="s">
        <v>1055</v>
      </c>
      <c r="K124" s="133" t="s">
        <v>720</v>
      </c>
      <c r="L124" s="133" t="s">
        <v>380</v>
      </c>
      <c r="M124" s="103" t="s">
        <v>382</v>
      </c>
      <c r="N124" s="103"/>
      <c r="O124" s="103"/>
      <c r="P124" s="133"/>
      <c r="Q124" s="133"/>
      <c r="R124" s="133"/>
      <c r="S124" s="133"/>
      <c r="T124" s="133"/>
      <c r="U124" s="133"/>
      <c r="V124" s="133">
        <v>45</v>
      </c>
      <c r="W124" s="133" t="s">
        <v>190</v>
      </c>
      <c r="X124" s="133" t="s">
        <v>190</v>
      </c>
      <c r="Y124" s="130" t="s">
        <v>190</v>
      </c>
    </row>
    <row r="125" spans="1:25" s="14" customFormat="1" ht="24">
      <c r="A125" s="229">
        <v>5</v>
      </c>
      <c r="B125" s="102" t="s">
        <v>376</v>
      </c>
      <c r="C125" s="103" t="s">
        <v>375</v>
      </c>
      <c r="D125" s="230" t="s">
        <v>127</v>
      </c>
      <c r="E125" s="230" t="s">
        <v>116</v>
      </c>
      <c r="F125" s="103">
        <v>1992</v>
      </c>
      <c r="G125" s="595">
        <v>216000</v>
      </c>
      <c r="H125" s="103" t="s">
        <v>397</v>
      </c>
      <c r="I125" s="133" t="s">
        <v>377</v>
      </c>
      <c r="J125" s="235" t="s">
        <v>469</v>
      </c>
      <c r="K125" s="133" t="s">
        <v>378</v>
      </c>
      <c r="L125" s="133" t="s">
        <v>380</v>
      </c>
      <c r="M125" s="103" t="s">
        <v>382</v>
      </c>
      <c r="N125" s="103"/>
      <c r="O125" s="103"/>
      <c r="P125" s="133"/>
      <c r="Q125" s="133"/>
      <c r="R125" s="133"/>
      <c r="S125" s="133"/>
      <c r="T125" s="133"/>
      <c r="U125" s="133"/>
      <c r="V125" s="133">
        <v>76</v>
      </c>
      <c r="W125" s="133" t="s">
        <v>190</v>
      </c>
      <c r="X125" s="133" t="s">
        <v>190</v>
      </c>
      <c r="Y125" s="130" t="s">
        <v>190</v>
      </c>
    </row>
    <row r="126" spans="1:25" s="14" customFormat="1" ht="24.75" thickBot="1">
      <c r="A126" s="123">
        <v>6</v>
      </c>
      <c r="B126" s="99" t="s">
        <v>373</v>
      </c>
      <c r="C126" s="100" t="s">
        <v>375</v>
      </c>
      <c r="D126" s="232" t="s">
        <v>127</v>
      </c>
      <c r="E126" s="232" t="s">
        <v>116</v>
      </c>
      <c r="F126" s="100">
        <v>1992</v>
      </c>
      <c r="G126" s="596">
        <v>3977.2</v>
      </c>
      <c r="H126" s="103" t="s">
        <v>161</v>
      </c>
      <c r="I126" s="133" t="s">
        <v>377</v>
      </c>
      <c r="J126" s="235" t="s">
        <v>470</v>
      </c>
      <c r="K126" s="133" t="s">
        <v>720</v>
      </c>
      <c r="L126" s="133" t="s">
        <v>380</v>
      </c>
      <c r="M126" s="103" t="s">
        <v>382</v>
      </c>
      <c r="N126" s="103"/>
      <c r="O126" s="103"/>
      <c r="P126" s="133"/>
      <c r="Q126" s="133"/>
      <c r="R126" s="133"/>
      <c r="S126" s="133"/>
      <c r="T126" s="133"/>
      <c r="U126" s="133"/>
      <c r="V126" s="133">
        <v>27</v>
      </c>
      <c r="W126" s="133" t="s">
        <v>190</v>
      </c>
      <c r="X126" s="133" t="s">
        <v>190</v>
      </c>
      <c r="Y126" s="130" t="s">
        <v>190</v>
      </c>
    </row>
    <row r="127" spans="1:25" s="14" customFormat="1" ht="12" customHeight="1" thickBot="1">
      <c r="A127" s="604" t="s">
        <v>0</v>
      </c>
      <c r="B127" s="605"/>
      <c r="C127" s="605"/>
      <c r="D127" s="605"/>
      <c r="E127" s="605"/>
      <c r="F127" s="605"/>
      <c r="G127" s="131">
        <f>SUM(G121:G126)</f>
        <v>15738977.199999999</v>
      </c>
      <c r="H127" s="132"/>
      <c r="I127" s="133"/>
      <c r="J127" s="134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0"/>
    </row>
    <row r="128" spans="1:25" s="32" customFormat="1" ht="12" customHeight="1">
      <c r="A128" s="614" t="s">
        <v>243</v>
      </c>
      <c r="B128" s="615"/>
      <c r="C128" s="615"/>
      <c r="D128" s="615"/>
      <c r="E128" s="615"/>
      <c r="F128" s="615"/>
      <c r="G128" s="615"/>
      <c r="H128" s="602"/>
      <c r="I128" s="602"/>
      <c r="J128" s="602"/>
      <c r="K128" s="602"/>
      <c r="L128" s="602"/>
      <c r="M128" s="602"/>
      <c r="N128" s="602"/>
      <c r="O128" s="602"/>
      <c r="P128" s="602"/>
      <c r="Q128" s="602"/>
      <c r="R128" s="602"/>
      <c r="S128" s="602"/>
      <c r="T128" s="602"/>
      <c r="U128" s="602"/>
      <c r="V128" s="602"/>
      <c r="W128" s="602"/>
      <c r="X128" s="602"/>
      <c r="Y128" s="603"/>
    </row>
    <row r="129" spans="1:25" s="32" customFormat="1" ht="63.75">
      <c r="A129" s="210">
        <v>1</v>
      </c>
      <c r="B129" s="185" t="s">
        <v>225</v>
      </c>
      <c r="C129" s="183"/>
      <c r="D129" s="292" t="s">
        <v>127</v>
      </c>
      <c r="E129" s="292" t="s">
        <v>116</v>
      </c>
      <c r="F129" s="183">
        <v>1974</v>
      </c>
      <c r="G129" s="597">
        <v>12330000</v>
      </c>
      <c r="H129" s="101" t="s">
        <v>397</v>
      </c>
      <c r="I129" s="183" t="s">
        <v>239</v>
      </c>
      <c r="J129" s="398" t="s">
        <v>1078</v>
      </c>
      <c r="K129" s="192"/>
      <c r="L129" s="192"/>
      <c r="M129" s="192"/>
      <c r="N129" s="192"/>
      <c r="O129" s="192"/>
      <c r="P129" s="253" t="s">
        <v>141</v>
      </c>
      <c r="Q129" s="253" t="s">
        <v>141</v>
      </c>
      <c r="R129" s="253" t="s">
        <v>141</v>
      </c>
      <c r="S129" s="253" t="s">
        <v>141</v>
      </c>
      <c r="T129" s="253" t="s">
        <v>166</v>
      </c>
      <c r="U129" s="253" t="s">
        <v>186</v>
      </c>
      <c r="V129" s="254">
        <v>1714</v>
      </c>
      <c r="W129" s="254">
        <v>4</v>
      </c>
      <c r="X129" s="254" t="s">
        <v>192</v>
      </c>
      <c r="Y129" s="254" t="s">
        <v>192</v>
      </c>
    </row>
    <row r="130" spans="1:25" s="32" customFormat="1" ht="29.25" customHeight="1">
      <c r="A130" s="135">
        <v>2</v>
      </c>
      <c r="B130" s="136" t="s">
        <v>226</v>
      </c>
      <c r="C130" s="101"/>
      <c r="D130" s="292" t="s">
        <v>127</v>
      </c>
      <c r="E130" s="292" t="s">
        <v>116</v>
      </c>
      <c r="F130" s="101">
        <v>1988</v>
      </c>
      <c r="G130" s="595">
        <v>143000</v>
      </c>
      <c r="H130" s="101" t="s">
        <v>397</v>
      </c>
      <c r="I130" s="101" t="s">
        <v>239</v>
      </c>
      <c r="J130" s="399" t="s">
        <v>481</v>
      </c>
      <c r="K130" s="192"/>
      <c r="L130" s="192"/>
      <c r="M130" s="192"/>
      <c r="N130" s="192"/>
      <c r="O130" s="192"/>
      <c r="P130" s="148" t="s">
        <v>141</v>
      </c>
      <c r="Q130" s="148" t="s">
        <v>141</v>
      </c>
      <c r="R130" s="148" t="s">
        <v>166</v>
      </c>
      <c r="S130" s="148" t="s">
        <v>141</v>
      </c>
      <c r="T130" s="148" t="s">
        <v>166</v>
      </c>
      <c r="U130" s="148" t="s">
        <v>166</v>
      </c>
      <c r="V130" s="294">
        <v>12.76</v>
      </c>
      <c r="W130" s="294">
        <v>1</v>
      </c>
      <c r="X130" s="294" t="s">
        <v>190</v>
      </c>
      <c r="Y130" s="294" t="s">
        <v>190</v>
      </c>
    </row>
    <row r="131" spans="1:25" s="32" customFormat="1" ht="25.5">
      <c r="A131" s="135">
        <v>3</v>
      </c>
      <c r="B131" s="136" t="s">
        <v>227</v>
      </c>
      <c r="C131" s="101"/>
      <c r="D131" s="292" t="s">
        <v>127</v>
      </c>
      <c r="E131" s="292" t="s">
        <v>116</v>
      </c>
      <c r="F131" s="101"/>
      <c r="G131" s="595">
        <v>544000</v>
      </c>
      <c r="H131" s="101" t="s">
        <v>397</v>
      </c>
      <c r="I131" s="101" t="s">
        <v>239</v>
      </c>
      <c r="J131" s="399" t="s">
        <v>1079</v>
      </c>
      <c r="K131" s="192"/>
      <c r="L131" s="192"/>
      <c r="M131" s="192"/>
      <c r="N131" s="192"/>
      <c r="O131" s="192"/>
      <c r="P131" s="148" t="s">
        <v>141</v>
      </c>
      <c r="Q131" s="148" t="s">
        <v>141</v>
      </c>
      <c r="R131" s="148" t="s">
        <v>166</v>
      </c>
      <c r="S131" s="148" t="s">
        <v>142</v>
      </c>
      <c r="T131" s="148" t="s">
        <v>166</v>
      </c>
      <c r="U131" s="148" t="s">
        <v>166</v>
      </c>
      <c r="V131" s="294">
        <v>192</v>
      </c>
      <c r="W131" s="294">
        <v>1</v>
      </c>
      <c r="X131" s="294" t="s">
        <v>190</v>
      </c>
      <c r="Y131" s="294" t="s">
        <v>190</v>
      </c>
    </row>
    <row r="132" spans="1:25" s="32" customFormat="1" ht="25.5">
      <c r="A132" s="135">
        <v>4</v>
      </c>
      <c r="B132" s="136" t="s">
        <v>126</v>
      </c>
      <c r="C132" s="101"/>
      <c r="D132" s="292" t="s">
        <v>127</v>
      </c>
      <c r="E132" s="292" t="s">
        <v>116</v>
      </c>
      <c r="F132" s="101"/>
      <c r="G132" s="595">
        <v>274000</v>
      </c>
      <c r="H132" s="101" t="s">
        <v>397</v>
      </c>
      <c r="I132" s="101" t="s">
        <v>239</v>
      </c>
      <c r="J132" s="399" t="s">
        <v>1080</v>
      </c>
      <c r="K132" s="192"/>
      <c r="L132" s="192"/>
      <c r="M132" s="192"/>
      <c r="N132" s="192"/>
      <c r="O132" s="192"/>
      <c r="P132" s="148" t="s">
        <v>141</v>
      </c>
      <c r="Q132" s="148" t="s">
        <v>141</v>
      </c>
      <c r="R132" s="148" t="s">
        <v>166</v>
      </c>
      <c r="S132" s="148" t="s">
        <v>141</v>
      </c>
      <c r="T132" s="148" t="s">
        <v>166</v>
      </c>
      <c r="U132" s="148" t="s">
        <v>186</v>
      </c>
      <c r="V132" s="294">
        <v>72</v>
      </c>
      <c r="W132" s="294">
        <v>1</v>
      </c>
      <c r="X132" s="294" t="s">
        <v>190</v>
      </c>
      <c r="Y132" s="294" t="s">
        <v>190</v>
      </c>
    </row>
    <row r="133" spans="1:25" s="32" customFormat="1" ht="23.25" customHeight="1">
      <c r="A133" s="135">
        <v>5</v>
      </c>
      <c r="B133" s="136" t="s">
        <v>228</v>
      </c>
      <c r="C133" s="101"/>
      <c r="D133" s="292" t="s">
        <v>127</v>
      </c>
      <c r="E133" s="292" t="s">
        <v>116</v>
      </c>
      <c r="F133" s="101"/>
      <c r="G133" s="595">
        <v>716000</v>
      </c>
      <c r="H133" s="101" t="s">
        <v>397</v>
      </c>
      <c r="I133" s="101" t="s">
        <v>239</v>
      </c>
      <c r="J133" s="399" t="s">
        <v>868</v>
      </c>
      <c r="K133" s="192"/>
      <c r="L133" s="192"/>
      <c r="M133" s="192"/>
      <c r="N133" s="192"/>
      <c r="O133" s="192"/>
      <c r="P133" s="148" t="s">
        <v>141</v>
      </c>
      <c r="Q133" s="148" t="s">
        <v>141</v>
      </c>
      <c r="R133" s="148" t="s">
        <v>166</v>
      </c>
      <c r="S133" s="148" t="s">
        <v>141</v>
      </c>
      <c r="T133" s="148" t="s">
        <v>166</v>
      </c>
      <c r="U133" s="148" t="s">
        <v>166</v>
      </c>
      <c r="V133" s="294">
        <v>191.82</v>
      </c>
      <c r="W133" s="294">
        <v>1</v>
      </c>
      <c r="X133" s="294" t="s">
        <v>190</v>
      </c>
      <c r="Y133" s="294" t="s">
        <v>190</v>
      </c>
    </row>
    <row r="134" spans="1:25" s="32" customFormat="1" ht="25.5">
      <c r="A134" s="135">
        <v>6</v>
      </c>
      <c r="B134" s="136" t="s">
        <v>229</v>
      </c>
      <c r="C134" s="101"/>
      <c r="D134" s="292" t="s">
        <v>127</v>
      </c>
      <c r="E134" s="292" t="s">
        <v>116</v>
      </c>
      <c r="F134" s="101"/>
      <c r="G134" s="491">
        <v>2250.4</v>
      </c>
      <c r="H134" s="101" t="s">
        <v>161</v>
      </c>
      <c r="I134" s="101" t="s">
        <v>239</v>
      </c>
      <c r="J134" s="399" t="s">
        <v>482</v>
      </c>
      <c r="K134" s="192"/>
      <c r="L134" s="192"/>
      <c r="M134" s="192"/>
      <c r="N134" s="192"/>
      <c r="O134" s="192"/>
      <c r="P134" s="148" t="s">
        <v>141</v>
      </c>
      <c r="Q134" s="148" t="s">
        <v>141</v>
      </c>
      <c r="R134" s="148" t="s">
        <v>166</v>
      </c>
      <c r="S134" s="148" t="s">
        <v>141</v>
      </c>
      <c r="T134" s="148" t="s">
        <v>166</v>
      </c>
      <c r="U134" s="148" t="s">
        <v>186</v>
      </c>
      <c r="V134" s="294">
        <v>13.5</v>
      </c>
      <c r="W134" s="294">
        <v>1</v>
      </c>
      <c r="X134" s="294" t="s">
        <v>190</v>
      </c>
      <c r="Y134" s="294" t="s">
        <v>190</v>
      </c>
    </row>
    <row r="135" spans="1:25" s="32" customFormat="1" ht="38.25">
      <c r="A135" s="135">
        <v>7</v>
      </c>
      <c r="B135" s="136" t="s">
        <v>230</v>
      </c>
      <c r="C135" s="101"/>
      <c r="D135" s="292" t="s">
        <v>127</v>
      </c>
      <c r="E135" s="292" t="s">
        <v>116</v>
      </c>
      <c r="F135" s="101">
        <v>2000</v>
      </c>
      <c r="G135" s="231">
        <v>302698.63</v>
      </c>
      <c r="H135" s="101" t="s">
        <v>161</v>
      </c>
      <c r="I135" s="101" t="s">
        <v>239</v>
      </c>
      <c r="J135" s="399" t="s">
        <v>1081</v>
      </c>
      <c r="K135" s="192"/>
      <c r="L135" s="192"/>
      <c r="M135" s="192"/>
      <c r="N135" s="192"/>
      <c r="O135" s="192"/>
      <c r="P135" s="148" t="s">
        <v>141</v>
      </c>
      <c r="Q135" s="148" t="s">
        <v>141</v>
      </c>
      <c r="R135" s="148" t="s">
        <v>141</v>
      </c>
      <c r="S135" s="148" t="s">
        <v>141</v>
      </c>
      <c r="T135" s="148" t="s">
        <v>166</v>
      </c>
      <c r="U135" s="148" t="s">
        <v>186</v>
      </c>
      <c r="V135" s="294">
        <v>204</v>
      </c>
      <c r="W135" s="294">
        <v>4</v>
      </c>
      <c r="X135" s="294" t="s">
        <v>192</v>
      </c>
      <c r="Y135" s="294" t="s">
        <v>192</v>
      </c>
    </row>
    <row r="136" spans="1:25" s="32" customFormat="1" ht="12">
      <c r="A136" s="135">
        <v>8</v>
      </c>
      <c r="B136" s="136" t="s">
        <v>231</v>
      </c>
      <c r="C136" s="101"/>
      <c r="D136" s="292" t="s">
        <v>127</v>
      </c>
      <c r="E136" s="292" t="s">
        <v>116</v>
      </c>
      <c r="F136" s="101">
        <v>1999</v>
      </c>
      <c r="G136" s="231">
        <v>10087.11</v>
      </c>
      <c r="H136" s="101" t="s">
        <v>161</v>
      </c>
      <c r="I136" s="101" t="s">
        <v>239</v>
      </c>
      <c r="J136" s="164"/>
      <c r="K136" s="192"/>
      <c r="L136" s="192"/>
      <c r="M136" s="192"/>
      <c r="N136" s="192"/>
      <c r="O136" s="192"/>
      <c r="P136" s="148" t="s">
        <v>141</v>
      </c>
      <c r="Q136" s="148" t="s">
        <v>166</v>
      </c>
      <c r="R136" s="148" t="s">
        <v>166</v>
      </c>
      <c r="S136" s="148" t="s">
        <v>483</v>
      </c>
      <c r="T136" s="148" t="s">
        <v>166</v>
      </c>
      <c r="U136" s="148" t="s">
        <v>166</v>
      </c>
      <c r="V136" s="294"/>
      <c r="W136" s="294"/>
      <c r="X136" s="294"/>
      <c r="Y136" s="294"/>
    </row>
    <row r="137" spans="1:25" s="32" customFormat="1" ht="12">
      <c r="A137" s="135">
        <v>9</v>
      </c>
      <c r="B137" s="136" t="s">
        <v>232</v>
      </c>
      <c r="C137" s="101"/>
      <c r="D137" s="101"/>
      <c r="E137" s="101"/>
      <c r="F137" s="101"/>
      <c r="G137" s="231">
        <v>30484.3</v>
      </c>
      <c r="H137" s="101" t="s">
        <v>161</v>
      </c>
      <c r="I137" s="101" t="s">
        <v>239</v>
      </c>
      <c r="J137" s="164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217"/>
    </row>
    <row r="138" spans="1:25" s="32" customFormat="1" ht="12">
      <c r="A138" s="135">
        <v>10</v>
      </c>
      <c r="B138" s="136" t="s">
        <v>233</v>
      </c>
      <c r="C138" s="101"/>
      <c r="D138" s="101"/>
      <c r="E138" s="101"/>
      <c r="F138" s="101"/>
      <c r="G138" s="231">
        <v>739.4</v>
      </c>
      <c r="H138" s="101" t="s">
        <v>161</v>
      </c>
      <c r="I138" s="101" t="s">
        <v>239</v>
      </c>
      <c r="J138" s="164"/>
      <c r="K138" s="192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217"/>
    </row>
    <row r="139" spans="1:25" s="32" customFormat="1" ht="12">
      <c r="A139" s="135">
        <v>11</v>
      </c>
      <c r="B139" s="136" t="s">
        <v>234</v>
      </c>
      <c r="C139" s="101"/>
      <c r="D139" s="101"/>
      <c r="E139" s="101"/>
      <c r="F139" s="101"/>
      <c r="G139" s="231">
        <v>14459.5</v>
      </c>
      <c r="H139" s="101" t="s">
        <v>161</v>
      </c>
      <c r="I139" s="101" t="s">
        <v>239</v>
      </c>
      <c r="J139" s="164"/>
      <c r="K139" s="192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217"/>
    </row>
    <row r="140" spans="1:25" s="32" customFormat="1" ht="24" customHeight="1">
      <c r="A140" s="135">
        <v>12</v>
      </c>
      <c r="B140" s="136" t="s">
        <v>235</v>
      </c>
      <c r="C140" s="101"/>
      <c r="D140" s="101"/>
      <c r="E140" s="101"/>
      <c r="F140" s="101"/>
      <c r="G140" s="231">
        <v>5299.2</v>
      </c>
      <c r="H140" s="101" t="s">
        <v>161</v>
      </c>
      <c r="I140" s="101" t="s">
        <v>239</v>
      </c>
      <c r="J140" s="164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217"/>
    </row>
    <row r="141" spans="1:25" s="32" customFormat="1" ht="12">
      <c r="A141" s="135">
        <v>13</v>
      </c>
      <c r="B141" s="136" t="s">
        <v>236</v>
      </c>
      <c r="C141" s="101"/>
      <c r="D141" s="101"/>
      <c r="E141" s="101"/>
      <c r="F141" s="101"/>
      <c r="G141" s="231">
        <v>4570</v>
      </c>
      <c r="H141" s="101" t="s">
        <v>161</v>
      </c>
      <c r="I141" s="101" t="s">
        <v>239</v>
      </c>
      <c r="J141" s="164"/>
      <c r="K141" s="192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217"/>
    </row>
    <row r="142" spans="1:25" s="32" customFormat="1" ht="12">
      <c r="A142" s="135">
        <v>14</v>
      </c>
      <c r="B142" s="136" t="s">
        <v>237</v>
      </c>
      <c r="C142" s="101"/>
      <c r="D142" s="101"/>
      <c r="E142" s="101"/>
      <c r="F142" s="101"/>
      <c r="G142" s="231">
        <v>8823.7000000000007</v>
      </c>
      <c r="H142" s="101" t="s">
        <v>161</v>
      </c>
      <c r="I142" s="101" t="s">
        <v>239</v>
      </c>
      <c r="J142" s="164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217"/>
    </row>
    <row r="143" spans="1:25" s="32" customFormat="1" ht="36" customHeight="1" thickBot="1">
      <c r="A143" s="178">
        <v>15</v>
      </c>
      <c r="B143" s="195" t="s">
        <v>238</v>
      </c>
      <c r="C143" s="98"/>
      <c r="D143" s="98"/>
      <c r="E143" s="98"/>
      <c r="F143" s="98"/>
      <c r="G143" s="233">
        <v>31500.2</v>
      </c>
      <c r="H143" s="101" t="s">
        <v>161</v>
      </c>
      <c r="I143" s="101" t="s">
        <v>239</v>
      </c>
      <c r="J143" s="164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217"/>
    </row>
    <row r="144" spans="1:25" s="32" customFormat="1" ht="12.75" customHeight="1" thickBot="1">
      <c r="A144" s="604" t="s">
        <v>0</v>
      </c>
      <c r="B144" s="605"/>
      <c r="C144" s="605"/>
      <c r="D144" s="605"/>
      <c r="E144" s="605"/>
      <c r="F144" s="605"/>
      <c r="G144" s="131">
        <f>SUM(G129:G143)</f>
        <v>14417912.439999999</v>
      </c>
      <c r="H144" s="212"/>
      <c r="I144" s="192"/>
      <c r="J144" s="295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217"/>
    </row>
    <row r="145" spans="1:25" s="14" customFormat="1" ht="12" customHeight="1">
      <c r="A145" s="614" t="s">
        <v>476</v>
      </c>
      <c r="B145" s="615"/>
      <c r="C145" s="615"/>
      <c r="D145" s="615"/>
      <c r="E145" s="615"/>
      <c r="F145" s="615"/>
      <c r="G145" s="615"/>
      <c r="H145" s="602"/>
      <c r="I145" s="602"/>
      <c r="J145" s="602"/>
      <c r="K145" s="602"/>
      <c r="L145" s="602"/>
      <c r="M145" s="602"/>
      <c r="N145" s="602"/>
      <c r="O145" s="602"/>
      <c r="P145" s="602"/>
      <c r="Q145" s="602"/>
      <c r="R145" s="602"/>
      <c r="S145" s="602"/>
      <c r="T145" s="602"/>
      <c r="U145" s="602"/>
      <c r="V145" s="602"/>
      <c r="W145" s="602"/>
      <c r="X145" s="602"/>
      <c r="Y145" s="603"/>
    </row>
    <row r="146" spans="1:25" s="14" customFormat="1" ht="12" customHeight="1">
      <c r="A146" s="611" t="s">
        <v>677</v>
      </c>
      <c r="B146" s="612"/>
      <c r="C146" s="612"/>
      <c r="D146" s="612"/>
      <c r="E146" s="612"/>
      <c r="F146" s="612"/>
      <c r="G146" s="612"/>
      <c r="H146" s="612"/>
      <c r="I146" s="612"/>
      <c r="J146" s="612"/>
      <c r="K146" s="612"/>
      <c r="L146" s="612"/>
      <c r="M146" s="612"/>
      <c r="N146" s="612"/>
      <c r="O146" s="612"/>
      <c r="P146" s="612"/>
      <c r="Q146" s="612"/>
      <c r="R146" s="612"/>
      <c r="S146" s="612"/>
      <c r="T146" s="612"/>
      <c r="U146" s="612"/>
      <c r="V146" s="612"/>
      <c r="W146" s="612"/>
      <c r="X146" s="612"/>
      <c r="Y146" s="613"/>
    </row>
    <row r="147" spans="1:25" s="15" customFormat="1" ht="155.44999999999999" customHeight="1">
      <c r="A147" s="103">
        <v>1</v>
      </c>
      <c r="B147" s="103" t="s">
        <v>1033</v>
      </c>
      <c r="C147" s="103" t="s">
        <v>472</v>
      </c>
      <c r="D147" s="292" t="s">
        <v>127</v>
      </c>
      <c r="E147" s="292" t="s">
        <v>116</v>
      </c>
      <c r="F147" s="103">
        <v>1980</v>
      </c>
      <c r="G147" s="180">
        <v>9829000</v>
      </c>
      <c r="H147" s="103" t="s">
        <v>397</v>
      </c>
      <c r="I147" s="103" t="s">
        <v>473</v>
      </c>
      <c r="J147" s="235" t="s">
        <v>1371</v>
      </c>
      <c r="K147" s="103" t="s">
        <v>901</v>
      </c>
      <c r="L147" s="103" t="s">
        <v>902</v>
      </c>
      <c r="M147" s="103" t="s">
        <v>903</v>
      </c>
      <c r="N147" s="103" t="s">
        <v>904</v>
      </c>
      <c r="O147" s="373" t="s">
        <v>1372</v>
      </c>
      <c r="P147" s="103" t="s">
        <v>143</v>
      </c>
      <c r="Q147" s="248" t="s">
        <v>141</v>
      </c>
      <c r="R147" s="201" t="s">
        <v>142</v>
      </c>
      <c r="S147" s="103" t="s">
        <v>143</v>
      </c>
      <c r="T147" s="103"/>
      <c r="U147" s="103"/>
      <c r="V147" s="103">
        <v>2030</v>
      </c>
      <c r="W147" s="103">
        <v>2</v>
      </c>
      <c r="X147" s="103" t="s">
        <v>192</v>
      </c>
      <c r="Y147" s="103" t="s">
        <v>190</v>
      </c>
    </row>
    <row r="148" spans="1:25" s="15" customFormat="1" ht="124.5" customHeight="1">
      <c r="A148" s="103">
        <v>2</v>
      </c>
      <c r="B148" s="103" t="s">
        <v>906</v>
      </c>
      <c r="C148" s="103" t="s">
        <v>905</v>
      </c>
      <c r="D148" s="292" t="s">
        <v>127</v>
      </c>
      <c r="E148" s="292" t="s">
        <v>116</v>
      </c>
      <c r="F148" s="103"/>
      <c r="G148" s="180">
        <v>372000</v>
      </c>
      <c r="H148" s="103" t="s">
        <v>397</v>
      </c>
      <c r="I148" s="103" t="s">
        <v>907</v>
      </c>
      <c r="J148" s="235" t="s">
        <v>144</v>
      </c>
      <c r="K148" s="103" t="s">
        <v>908</v>
      </c>
      <c r="L148" s="103" t="s">
        <v>909</v>
      </c>
      <c r="M148" s="103" t="s">
        <v>910</v>
      </c>
      <c r="N148" s="103" t="s">
        <v>911</v>
      </c>
      <c r="O148" s="202" t="s">
        <v>1373</v>
      </c>
      <c r="P148" s="103" t="s">
        <v>142</v>
      </c>
      <c r="Q148" s="103" t="s">
        <v>141</v>
      </c>
      <c r="R148" s="103" t="s">
        <v>141</v>
      </c>
      <c r="S148" s="103" t="s">
        <v>143</v>
      </c>
      <c r="T148" s="103" t="s">
        <v>166</v>
      </c>
      <c r="U148" s="103" t="s">
        <v>142</v>
      </c>
      <c r="V148" s="103">
        <v>51.3</v>
      </c>
      <c r="W148" s="103">
        <v>2</v>
      </c>
      <c r="X148" s="103" t="s">
        <v>127</v>
      </c>
      <c r="Y148" s="103" t="s">
        <v>116</v>
      </c>
    </row>
    <row r="149" spans="1:25" s="162" customFormat="1" ht="23.45" customHeight="1" thickBot="1">
      <c r="A149" s="606" t="s">
        <v>474</v>
      </c>
      <c r="B149" s="607"/>
      <c r="C149" s="607"/>
      <c r="D149" s="607"/>
      <c r="E149" s="607"/>
      <c r="F149" s="607"/>
      <c r="G149" s="158">
        <f>SUM(G147:G148)</f>
        <v>10201000</v>
      </c>
      <c r="H149" s="159"/>
      <c r="I149" s="160"/>
      <c r="J149" s="161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</row>
    <row r="150" spans="1:25" s="14" customFormat="1" ht="12.75" customHeight="1" thickBot="1">
      <c r="A150" s="608" t="s">
        <v>684</v>
      </c>
      <c r="B150" s="609"/>
      <c r="C150" s="609"/>
      <c r="D150" s="609"/>
      <c r="E150" s="609"/>
      <c r="F150" s="609"/>
      <c r="G150" s="609"/>
      <c r="H150" s="609"/>
      <c r="I150" s="609"/>
      <c r="J150" s="609"/>
      <c r="K150" s="609"/>
      <c r="L150" s="609"/>
      <c r="M150" s="609"/>
      <c r="N150" s="609"/>
      <c r="O150" s="609"/>
      <c r="P150" s="609"/>
      <c r="Q150" s="609"/>
      <c r="R150" s="609"/>
      <c r="S150" s="609"/>
      <c r="T150" s="609"/>
      <c r="U150" s="609"/>
      <c r="V150" s="609"/>
      <c r="W150" s="609"/>
      <c r="X150" s="609"/>
      <c r="Y150" s="610"/>
    </row>
    <row r="151" spans="1:25" s="14" customFormat="1" ht="35.450000000000003" customHeight="1" thickBot="1">
      <c r="A151" s="617" t="s">
        <v>872</v>
      </c>
      <c r="B151" s="617"/>
      <c r="C151" s="617"/>
      <c r="D151" s="617"/>
      <c r="E151" s="617"/>
      <c r="F151" s="617"/>
      <c r="G151" s="503"/>
      <c r="H151" s="503"/>
      <c r="I151" s="503"/>
      <c r="J151" s="508"/>
      <c r="K151" s="503"/>
      <c r="L151" s="503"/>
      <c r="M151" s="503"/>
      <c r="N151" s="503"/>
      <c r="O151" s="503"/>
      <c r="P151" s="503"/>
      <c r="Q151" s="503"/>
      <c r="R151" s="503"/>
      <c r="S151" s="503"/>
      <c r="T151" s="503"/>
      <c r="U151" s="503"/>
      <c r="V151" s="503"/>
      <c r="W151" s="503"/>
      <c r="X151" s="503"/>
      <c r="Y151" s="503"/>
    </row>
    <row r="152" spans="1:25" s="14" customFormat="1" ht="13.5" customHeight="1" thickBot="1">
      <c r="A152" s="15"/>
      <c r="B152" s="95"/>
      <c r="C152" s="95"/>
      <c r="D152" s="95"/>
      <c r="E152" s="599" t="s">
        <v>0</v>
      </c>
      <c r="F152" s="600"/>
      <c r="G152" s="96">
        <f>SUM(G11,G14,G23,G30,G37,G47,G59,G66,G78,G84,G87,G111,G119,G127,G144,G149)</f>
        <v>170239009.91999999</v>
      </c>
      <c r="H152" s="19"/>
      <c r="I152" s="16"/>
      <c r="J152" s="52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5" spans="1:25" ht="21.75" customHeight="1"/>
  </sheetData>
  <mergeCells count="59">
    <mergeCell ref="J4:J5"/>
    <mergeCell ref="I4:I5"/>
    <mergeCell ref="N4:N5"/>
    <mergeCell ref="A88:Y88"/>
    <mergeCell ref="F51:F54"/>
    <mergeCell ref="A78:F78"/>
    <mergeCell ref="A85:Y85"/>
    <mergeCell ref="A12:J12"/>
    <mergeCell ref="A67:Y67"/>
    <mergeCell ref="A48:Y48"/>
    <mergeCell ref="A14:F14"/>
    <mergeCell ref="A37:F37"/>
    <mergeCell ref="A24:Y24"/>
    <mergeCell ref="B51:B54"/>
    <mergeCell ref="A47:F47"/>
    <mergeCell ref="A3:E3"/>
    <mergeCell ref="X4:X5"/>
    <mergeCell ref="H4:H5"/>
    <mergeCell ref="V4:V5"/>
    <mergeCell ref="A11:F11"/>
    <mergeCell ref="O4:O5"/>
    <mergeCell ref="K4:M4"/>
    <mergeCell ref="W4:W5"/>
    <mergeCell ref="B4:B5"/>
    <mergeCell ref="G4:G5"/>
    <mergeCell ref="C4:C5"/>
    <mergeCell ref="A4:A5"/>
    <mergeCell ref="F4:F5"/>
    <mergeCell ref="E4:E5"/>
    <mergeCell ref="P4:U4"/>
    <mergeCell ref="D4:D5"/>
    <mergeCell ref="A112:Y112"/>
    <mergeCell ref="A79:Y79"/>
    <mergeCell ref="H51:H54"/>
    <mergeCell ref="A38:Y38"/>
    <mergeCell ref="Y4:Y5"/>
    <mergeCell ref="A15:Y15"/>
    <mergeCell ref="A60:Y60"/>
    <mergeCell ref="A111:F111"/>
    <mergeCell ref="A6:Y6"/>
    <mergeCell ref="A66:F66"/>
    <mergeCell ref="A87:F87"/>
    <mergeCell ref="A84:F84"/>
    <mergeCell ref="A59:F59"/>
    <mergeCell ref="A23:F23"/>
    <mergeCell ref="A30:F30"/>
    <mergeCell ref="A31:Y31"/>
    <mergeCell ref="E152:F152"/>
    <mergeCell ref="A113:Y113"/>
    <mergeCell ref="A119:F119"/>
    <mergeCell ref="A127:F127"/>
    <mergeCell ref="A149:F149"/>
    <mergeCell ref="A150:Y150"/>
    <mergeCell ref="A146:Y146"/>
    <mergeCell ref="A145:Y145"/>
    <mergeCell ref="A128:Y128"/>
    <mergeCell ref="A144:F144"/>
    <mergeCell ref="A120:Y120"/>
    <mergeCell ref="A151:F151"/>
  </mergeCells>
  <phoneticPr fontId="10" type="noConversion"/>
  <pageMargins left="0.78740157480314965" right="0.78740157480314965" top="0.98425196850393704" bottom="0.98425196850393704" header="0.51181102362204722" footer="0.51181102362204722"/>
  <pageSetup paperSize="9" scale="45" fitToWidth="3" fitToHeight="3" orientation="portrait" r:id="rId1"/>
  <headerFooter alignWithMargins="0">
    <oddFooter>Strona &amp;P z &amp;N</oddFooter>
  </headerFooter>
  <rowBreaks count="4" manualBreakCount="4">
    <brk id="37" max="25" man="1"/>
    <brk id="84" max="25" man="1"/>
    <brk id="87" max="25" man="1"/>
    <brk id="144" max="25" man="1"/>
  </rowBreaks>
  <colBreaks count="2" manualBreakCount="2">
    <brk id="10" max="151" man="1"/>
    <brk id="15" max="1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F1306"/>
  <sheetViews>
    <sheetView view="pageBreakPreview" zoomScale="79" zoomScaleNormal="100" zoomScaleSheetLayoutView="75" workbookViewId="0">
      <selection activeCell="E793" sqref="E793"/>
    </sheetView>
  </sheetViews>
  <sheetFormatPr defaultRowHeight="12.75"/>
  <cols>
    <col min="1" max="1" width="3.28515625" style="1" customWidth="1"/>
    <col min="2" max="2" width="50" style="3" customWidth="1"/>
    <col min="3" max="3" width="15.42578125" style="11" customWidth="1"/>
    <col min="4" max="4" width="18.42578125" style="4" customWidth="1"/>
    <col min="5" max="5" width="20.7109375" style="8" customWidth="1"/>
  </cols>
  <sheetData>
    <row r="1" spans="1:5">
      <c r="A1" s="2" t="s">
        <v>57</v>
      </c>
      <c r="D1" s="5"/>
    </row>
    <row r="3" spans="1:5" s="14" customFormat="1" ht="24">
      <c r="A3" s="543" t="s">
        <v>10</v>
      </c>
      <c r="B3" s="543" t="s">
        <v>11</v>
      </c>
      <c r="C3" s="543" t="s">
        <v>12</v>
      </c>
      <c r="D3" s="544" t="s">
        <v>13</v>
      </c>
      <c r="E3" s="32"/>
    </row>
    <row r="4" spans="1:5" s="14" customFormat="1" ht="12.75" customHeight="1">
      <c r="A4" s="661" t="s">
        <v>119</v>
      </c>
      <c r="B4" s="661"/>
      <c r="C4" s="661"/>
      <c r="D4" s="661"/>
      <c r="E4" s="32"/>
    </row>
    <row r="5" spans="1:5" s="14" customFormat="1" ht="12">
      <c r="A5" s="660" t="s">
        <v>395</v>
      </c>
      <c r="B5" s="660"/>
      <c r="C5" s="660"/>
      <c r="D5" s="660"/>
      <c r="E5" s="32"/>
    </row>
    <row r="6" spans="1:5" s="54" customFormat="1" ht="15" customHeight="1">
      <c r="A6" s="122">
        <v>1</v>
      </c>
      <c r="B6" s="202" t="s">
        <v>145</v>
      </c>
      <c r="C6" s="122">
        <v>2019</v>
      </c>
      <c r="D6" s="203">
        <v>11240</v>
      </c>
      <c r="E6" s="48"/>
    </row>
    <row r="7" spans="1:5" s="54" customFormat="1" ht="15" customHeight="1">
      <c r="A7" s="122">
        <v>2</v>
      </c>
      <c r="B7" s="202" t="s">
        <v>145</v>
      </c>
      <c r="C7" s="122">
        <v>2019</v>
      </c>
      <c r="D7" s="203">
        <v>11240</v>
      </c>
      <c r="E7" s="48"/>
    </row>
    <row r="8" spans="1:5" s="54" customFormat="1" ht="15" customHeight="1">
      <c r="A8" s="122">
        <v>3</v>
      </c>
      <c r="B8" s="202" t="s">
        <v>521</v>
      </c>
      <c r="C8" s="122">
        <v>2019</v>
      </c>
      <c r="D8" s="244">
        <v>23985</v>
      </c>
      <c r="E8" s="48"/>
    </row>
    <row r="9" spans="1:5" s="54" customFormat="1" ht="15" customHeight="1">
      <c r="A9" s="122">
        <v>4</v>
      </c>
      <c r="B9" s="202" t="s">
        <v>999</v>
      </c>
      <c r="C9" s="122">
        <v>2021</v>
      </c>
      <c r="D9" s="244">
        <v>40573</v>
      </c>
      <c r="E9" s="48"/>
    </row>
    <row r="10" spans="1:5" s="54" customFormat="1" ht="15" customHeight="1">
      <c r="A10" s="122">
        <v>5</v>
      </c>
      <c r="B10" s="465" t="s">
        <v>1172</v>
      </c>
      <c r="C10" s="466">
        <v>2022</v>
      </c>
      <c r="D10" s="467">
        <v>59985.56</v>
      </c>
      <c r="E10" s="48"/>
    </row>
    <row r="11" spans="1:5" s="54" customFormat="1" ht="15" customHeight="1">
      <c r="A11" s="122">
        <v>6</v>
      </c>
      <c r="B11" s="465" t="s">
        <v>1173</v>
      </c>
      <c r="C11" s="466">
        <v>2022</v>
      </c>
      <c r="D11" s="467">
        <v>55550</v>
      </c>
      <c r="E11" s="48"/>
    </row>
    <row r="12" spans="1:5" s="54" customFormat="1" ht="15" customHeight="1">
      <c r="A12" s="122">
        <v>7</v>
      </c>
      <c r="B12" s="465" t="s">
        <v>1174</v>
      </c>
      <c r="C12" s="466">
        <v>2022</v>
      </c>
      <c r="D12" s="467">
        <v>35301</v>
      </c>
      <c r="E12" s="48"/>
    </row>
    <row r="13" spans="1:5" s="54" customFormat="1" ht="15" customHeight="1">
      <c r="A13" s="122">
        <v>8</v>
      </c>
      <c r="B13" s="465" t="s">
        <v>1175</v>
      </c>
      <c r="C13" s="466">
        <v>2022</v>
      </c>
      <c r="D13" s="467">
        <v>97826.78</v>
      </c>
      <c r="E13" s="48"/>
    </row>
    <row r="14" spans="1:5" s="54" customFormat="1" ht="25.5">
      <c r="A14" s="122">
        <v>9</v>
      </c>
      <c r="B14" s="202" t="s">
        <v>1426</v>
      </c>
      <c r="C14" s="122">
        <v>2023</v>
      </c>
      <c r="D14" s="244">
        <v>259065.4</v>
      </c>
      <c r="E14" s="48"/>
    </row>
    <row r="15" spans="1:5" s="54" customFormat="1">
      <c r="A15" s="122"/>
      <c r="B15" s="320" t="s">
        <v>146</v>
      </c>
      <c r="C15" s="122"/>
      <c r="D15" s="321"/>
      <c r="E15" s="48"/>
    </row>
    <row r="16" spans="1:5" s="54" customFormat="1">
      <c r="A16" s="122">
        <v>10</v>
      </c>
      <c r="B16" s="202" t="s">
        <v>492</v>
      </c>
      <c r="C16" s="122">
        <v>2019</v>
      </c>
      <c r="D16" s="203">
        <v>5394</v>
      </c>
      <c r="E16" s="48"/>
    </row>
    <row r="17" spans="1:5" s="54" customFormat="1">
      <c r="A17" s="122">
        <v>11</v>
      </c>
      <c r="B17" s="202" t="s">
        <v>493</v>
      </c>
      <c r="C17" s="122">
        <v>2019</v>
      </c>
      <c r="D17" s="203">
        <v>4969</v>
      </c>
      <c r="E17" s="48"/>
    </row>
    <row r="18" spans="1:5" s="54" customFormat="1">
      <c r="A18" s="122">
        <v>12</v>
      </c>
      <c r="B18" s="202" t="s">
        <v>494</v>
      </c>
      <c r="C18" s="122">
        <v>2019</v>
      </c>
      <c r="D18" s="203">
        <v>309</v>
      </c>
      <c r="E18" s="48"/>
    </row>
    <row r="19" spans="1:5" s="54" customFormat="1" ht="25.5">
      <c r="A19" s="122">
        <v>13</v>
      </c>
      <c r="B19" s="202" t="s">
        <v>495</v>
      </c>
      <c r="C19" s="122">
        <v>2019</v>
      </c>
      <c r="D19" s="203">
        <v>489</v>
      </c>
      <c r="E19" s="48"/>
    </row>
    <row r="20" spans="1:5" s="54" customFormat="1">
      <c r="A20" s="122">
        <v>14</v>
      </c>
      <c r="B20" s="202" t="s">
        <v>535</v>
      </c>
      <c r="C20" s="122">
        <v>2019</v>
      </c>
      <c r="D20" s="244">
        <v>1841</v>
      </c>
      <c r="E20" s="48"/>
    </row>
    <row r="21" spans="1:5" s="54" customFormat="1">
      <c r="A21" s="122">
        <v>15</v>
      </c>
      <c r="B21" s="202" t="s">
        <v>804</v>
      </c>
      <c r="C21" s="122">
        <v>2020</v>
      </c>
      <c r="D21" s="244">
        <v>1398</v>
      </c>
      <c r="E21" s="48"/>
    </row>
    <row r="22" spans="1:5" s="54" customFormat="1">
      <c r="A22" s="122">
        <v>16</v>
      </c>
      <c r="B22" s="202" t="s">
        <v>805</v>
      </c>
      <c r="C22" s="122">
        <v>2020</v>
      </c>
      <c r="D22" s="244">
        <v>269</v>
      </c>
      <c r="E22" s="48"/>
    </row>
    <row r="23" spans="1:5" s="54" customFormat="1" ht="25.5">
      <c r="A23" s="122">
        <v>17</v>
      </c>
      <c r="B23" s="202" t="s">
        <v>806</v>
      </c>
      <c r="C23" s="122">
        <v>2020</v>
      </c>
      <c r="D23" s="244">
        <v>26906.25</v>
      </c>
      <c r="E23" s="48"/>
    </row>
    <row r="24" spans="1:5" s="54" customFormat="1">
      <c r="A24" s="122">
        <v>18</v>
      </c>
      <c r="B24" s="202" t="s">
        <v>807</v>
      </c>
      <c r="C24" s="122">
        <v>2020</v>
      </c>
      <c r="D24" s="244">
        <v>516.66</v>
      </c>
      <c r="E24" s="48"/>
    </row>
    <row r="25" spans="1:5" s="54" customFormat="1">
      <c r="A25" s="122">
        <v>19</v>
      </c>
      <c r="B25" s="202" t="s">
        <v>808</v>
      </c>
      <c r="C25" s="122">
        <v>2020</v>
      </c>
      <c r="D25" s="244">
        <v>2476</v>
      </c>
      <c r="E25" s="48"/>
    </row>
    <row r="26" spans="1:5" s="54" customFormat="1">
      <c r="A26" s="122">
        <v>20</v>
      </c>
      <c r="B26" s="202" t="s">
        <v>809</v>
      </c>
      <c r="C26" s="122">
        <v>2020</v>
      </c>
      <c r="D26" s="244">
        <v>3542.4</v>
      </c>
      <c r="E26" s="48"/>
    </row>
    <row r="27" spans="1:5" s="54" customFormat="1" ht="25.5">
      <c r="A27" s="122">
        <v>21</v>
      </c>
      <c r="B27" s="202" t="s">
        <v>810</v>
      </c>
      <c r="C27" s="122">
        <v>2020</v>
      </c>
      <c r="D27" s="244">
        <v>14612.4</v>
      </c>
      <c r="E27" s="48"/>
    </row>
    <row r="28" spans="1:5" s="54" customFormat="1" ht="25.5">
      <c r="A28" s="122">
        <v>22</v>
      </c>
      <c r="B28" s="202" t="s">
        <v>811</v>
      </c>
      <c r="C28" s="122">
        <v>2020</v>
      </c>
      <c r="D28" s="244">
        <v>8782.2000000000007</v>
      </c>
      <c r="E28" s="48"/>
    </row>
    <row r="29" spans="1:5" s="54" customFormat="1">
      <c r="A29" s="122">
        <v>23</v>
      </c>
      <c r="B29" s="202" t="s">
        <v>812</v>
      </c>
      <c r="C29" s="122">
        <v>2020</v>
      </c>
      <c r="D29" s="244">
        <v>2596</v>
      </c>
      <c r="E29" s="48"/>
    </row>
    <row r="30" spans="1:5" s="54" customFormat="1">
      <c r="A30" s="122">
        <v>24</v>
      </c>
      <c r="B30" s="202" t="s">
        <v>813</v>
      </c>
      <c r="C30" s="122">
        <v>2021</v>
      </c>
      <c r="D30" s="244">
        <v>920</v>
      </c>
      <c r="E30" s="48"/>
    </row>
    <row r="31" spans="1:5" s="54" customFormat="1">
      <c r="A31" s="122">
        <v>25</v>
      </c>
      <c r="B31" s="202" t="s">
        <v>814</v>
      </c>
      <c r="C31" s="122">
        <v>2021</v>
      </c>
      <c r="D31" s="244">
        <v>1492</v>
      </c>
      <c r="E31" s="48"/>
    </row>
    <row r="32" spans="1:5" s="54" customFormat="1" ht="25.5">
      <c r="A32" s="122">
        <v>26</v>
      </c>
      <c r="B32" s="202" t="s">
        <v>815</v>
      </c>
      <c r="C32" s="122">
        <v>2021</v>
      </c>
      <c r="D32" s="244">
        <v>15992</v>
      </c>
      <c r="E32" s="48"/>
    </row>
    <row r="33" spans="1:5" s="54" customFormat="1">
      <c r="A33" s="122">
        <v>27</v>
      </c>
      <c r="B33" s="202" t="s">
        <v>816</v>
      </c>
      <c r="C33" s="122">
        <v>2021</v>
      </c>
      <c r="D33" s="244">
        <v>1840</v>
      </c>
      <c r="E33" s="48"/>
    </row>
    <row r="34" spans="1:5" s="54" customFormat="1">
      <c r="A34" s="122">
        <v>28</v>
      </c>
      <c r="B34" s="202" t="s">
        <v>817</v>
      </c>
      <c r="C34" s="122">
        <v>2021</v>
      </c>
      <c r="D34" s="244">
        <v>2095</v>
      </c>
      <c r="E34" s="48"/>
    </row>
    <row r="35" spans="1:5" s="54" customFormat="1" ht="38.25">
      <c r="A35" s="122">
        <v>29</v>
      </c>
      <c r="B35" s="202" t="s">
        <v>818</v>
      </c>
      <c r="C35" s="122">
        <v>2021</v>
      </c>
      <c r="D35" s="244">
        <v>9294</v>
      </c>
      <c r="E35" s="48"/>
    </row>
    <row r="36" spans="1:5" s="54" customFormat="1">
      <c r="A36" s="122">
        <v>30</v>
      </c>
      <c r="B36" s="202" t="s">
        <v>1000</v>
      </c>
      <c r="C36" s="122">
        <v>2021</v>
      </c>
      <c r="D36" s="250">
        <v>1539.2</v>
      </c>
      <c r="E36" s="48"/>
    </row>
    <row r="37" spans="1:5" s="54" customFormat="1">
      <c r="A37" s="122">
        <v>31</v>
      </c>
      <c r="B37" s="202" t="s">
        <v>1001</v>
      </c>
      <c r="C37" s="122">
        <v>2021</v>
      </c>
      <c r="D37" s="250">
        <v>1242</v>
      </c>
      <c r="E37" s="48"/>
    </row>
    <row r="38" spans="1:5" s="54" customFormat="1">
      <c r="A38" s="122">
        <v>32</v>
      </c>
      <c r="B38" s="202" t="s">
        <v>1002</v>
      </c>
      <c r="C38" s="122">
        <v>2021</v>
      </c>
      <c r="D38" s="250">
        <v>5470</v>
      </c>
      <c r="E38" s="48"/>
    </row>
    <row r="39" spans="1:5" s="54" customFormat="1">
      <c r="A39" s="122">
        <v>33</v>
      </c>
      <c r="B39" s="202" t="s">
        <v>1003</v>
      </c>
      <c r="C39" s="122">
        <v>2021</v>
      </c>
      <c r="D39" s="250">
        <v>3445</v>
      </c>
      <c r="E39" s="48"/>
    </row>
    <row r="40" spans="1:5" s="54" customFormat="1">
      <c r="A40" s="122">
        <v>34</v>
      </c>
      <c r="B40" s="202" t="s">
        <v>1003</v>
      </c>
      <c r="C40" s="122">
        <v>2021</v>
      </c>
      <c r="D40" s="250">
        <v>3445</v>
      </c>
      <c r="E40" s="48"/>
    </row>
    <row r="41" spans="1:5" s="54" customFormat="1">
      <c r="A41" s="122">
        <v>35</v>
      </c>
      <c r="B41" s="202" t="s">
        <v>1003</v>
      </c>
      <c r="C41" s="122">
        <v>2021</v>
      </c>
      <c r="D41" s="250">
        <v>3445</v>
      </c>
      <c r="E41" s="48"/>
    </row>
    <row r="42" spans="1:5" s="54" customFormat="1">
      <c r="A42" s="122">
        <v>36</v>
      </c>
      <c r="B42" s="202" t="s">
        <v>1003</v>
      </c>
      <c r="C42" s="122">
        <v>2021</v>
      </c>
      <c r="D42" s="250">
        <v>3445</v>
      </c>
      <c r="E42" s="48"/>
    </row>
    <row r="43" spans="1:5" s="54" customFormat="1">
      <c r="A43" s="122">
        <v>37</v>
      </c>
      <c r="B43" s="202" t="s">
        <v>1003</v>
      </c>
      <c r="C43" s="122">
        <v>2021</v>
      </c>
      <c r="D43" s="250">
        <v>3445</v>
      </c>
      <c r="E43" s="48"/>
    </row>
    <row r="44" spans="1:5" s="54" customFormat="1">
      <c r="A44" s="122">
        <v>38</v>
      </c>
      <c r="B44" s="202" t="s">
        <v>1003</v>
      </c>
      <c r="C44" s="122">
        <v>2021</v>
      </c>
      <c r="D44" s="250">
        <v>3445</v>
      </c>
      <c r="E44" s="48"/>
    </row>
    <row r="45" spans="1:5" s="54" customFormat="1">
      <c r="A45" s="122">
        <v>39</v>
      </c>
      <c r="B45" s="202" t="s">
        <v>1004</v>
      </c>
      <c r="C45" s="122">
        <v>2021</v>
      </c>
      <c r="D45" s="250">
        <v>899</v>
      </c>
      <c r="E45" s="48"/>
    </row>
    <row r="46" spans="1:5" s="54" customFormat="1">
      <c r="A46" s="122">
        <v>40</v>
      </c>
      <c r="B46" s="202" t="s">
        <v>1004</v>
      </c>
      <c r="C46" s="122">
        <v>2021</v>
      </c>
      <c r="D46" s="250">
        <v>899</v>
      </c>
      <c r="E46" s="48"/>
    </row>
    <row r="47" spans="1:5" s="54" customFormat="1">
      <c r="A47" s="122">
        <v>41</v>
      </c>
      <c r="B47" s="202" t="s">
        <v>1004</v>
      </c>
      <c r="C47" s="122">
        <v>2021</v>
      </c>
      <c r="D47" s="250">
        <v>899</v>
      </c>
      <c r="E47" s="48"/>
    </row>
    <row r="48" spans="1:5" s="54" customFormat="1">
      <c r="A48" s="122">
        <v>42</v>
      </c>
      <c r="B48" s="202" t="s">
        <v>1004</v>
      </c>
      <c r="C48" s="122">
        <v>2021</v>
      </c>
      <c r="D48" s="250">
        <v>899</v>
      </c>
      <c r="E48" s="48"/>
    </row>
    <row r="49" spans="1:5" s="54" customFormat="1">
      <c r="A49" s="122">
        <v>43</v>
      </c>
      <c r="B49" s="202" t="s">
        <v>1004</v>
      </c>
      <c r="C49" s="122">
        <v>2021</v>
      </c>
      <c r="D49" s="250">
        <v>899</v>
      </c>
      <c r="E49" s="48"/>
    </row>
    <row r="50" spans="1:5" s="54" customFormat="1">
      <c r="A50" s="122">
        <v>44</v>
      </c>
      <c r="B50" s="202" t="s">
        <v>1004</v>
      </c>
      <c r="C50" s="122">
        <v>2021</v>
      </c>
      <c r="D50" s="250">
        <v>899</v>
      </c>
      <c r="E50" s="48"/>
    </row>
    <row r="51" spans="1:5" s="54" customFormat="1">
      <c r="A51" s="122">
        <v>45</v>
      </c>
      <c r="B51" s="202" t="s">
        <v>1004</v>
      </c>
      <c r="C51" s="122">
        <v>2021</v>
      </c>
      <c r="D51" s="250">
        <v>899</v>
      </c>
      <c r="E51" s="48"/>
    </row>
    <row r="52" spans="1:5" s="54" customFormat="1">
      <c r="A52" s="122">
        <v>46</v>
      </c>
      <c r="B52" s="202" t="s">
        <v>1004</v>
      </c>
      <c r="C52" s="122">
        <v>2021</v>
      </c>
      <c r="D52" s="250">
        <v>899</v>
      </c>
      <c r="E52" s="48"/>
    </row>
    <row r="53" spans="1:5" s="54" customFormat="1">
      <c r="A53" s="122">
        <v>47</v>
      </c>
      <c r="B53" s="202" t="s">
        <v>1004</v>
      </c>
      <c r="C53" s="122">
        <v>2021</v>
      </c>
      <c r="D53" s="250">
        <v>899</v>
      </c>
      <c r="E53" s="48"/>
    </row>
    <row r="54" spans="1:5" s="54" customFormat="1">
      <c r="A54" s="122">
        <v>48</v>
      </c>
      <c r="B54" s="202" t="s">
        <v>1004</v>
      </c>
      <c r="C54" s="122">
        <v>2021</v>
      </c>
      <c r="D54" s="250">
        <v>899</v>
      </c>
      <c r="E54" s="48"/>
    </row>
    <row r="55" spans="1:5" s="54" customFormat="1">
      <c r="A55" s="122">
        <v>49</v>
      </c>
      <c r="B55" s="202" t="s">
        <v>1004</v>
      </c>
      <c r="C55" s="122">
        <v>2021</v>
      </c>
      <c r="D55" s="250">
        <v>899</v>
      </c>
      <c r="E55" s="48"/>
    </row>
    <row r="56" spans="1:5" s="54" customFormat="1" ht="25.5">
      <c r="A56" s="122">
        <v>50</v>
      </c>
      <c r="B56" s="202" t="s">
        <v>1005</v>
      </c>
      <c r="C56" s="122">
        <v>2022</v>
      </c>
      <c r="D56" s="250">
        <v>4548</v>
      </c>
      <c r="E56" s="48"/>
    </row>
    <row r="57" spans="1:5" s="54" customFormat="1" ht="25.5">
      <c r="A57" s="122">
        <v>51</v>
      </c>
      <c r="B57" s="202" t="s">
        <v>1005</v>
      </c>
      <c r="C57" s="122">
        <v>2022</v>
      </c>
      <c r="D57" s="250">
        <v>4548</v>
      </c>
      <c r="E57" s="48"/>
    </row>
    <row r="58" spans="1:5" s="54" customFormat="1">
      <c r="A58" s="122">
        <v>52</v>
      </c>
      <c r="B58" s="202" t="s">
        <v>1006</v>
      </c>
      <c r="C58" s="122">
        <v>2022</v>
      </c>
      <c r="D58" s="250">
        <v>1090</v>
      </c>
      <c r="E58" s="48"/>
    </row>
    <row r="59" spans="1:5" s="54" customFormat="1">
      <c r="A59" s="122">
        <v>53</v>
      </c>
      <c r="B59" s="202" t="s">
        <v>1006</v>
      </c>
      <c r="C59" s="122">
        <v>2022</v>
      </c>
      <c r="D59" s="250">
        <v>1090</v>
      </c>
      <c r="E59" s="48"/>
    </row>
    <row r="60" spans="1:5" s="54" customFormat="1">
      <c r="A60" s="122">
        <v>54</v>
      </c>
      <c r="B60" s="202" t="s">
        <v>1006</v>
      </c>
      <c r="C60" s="122">
        <v>2022</v>
      </c>
      <c r="D60" s="250">
        <v>1090</v>
      </c>
      <c r="E60" s="48"/>
    </row>
    <row r="61" spans="1:5" s="54" customFormat="1">
      <c r="A61" s="122">
        <v>55</v>
      </c>
      <c r="B61" s="202" t="s">
        <v>1006</v>
      </c>
      <c r="C61" s="122">
        <v>2022</v>
      </c>
      <c r="D61" s="250">
        <v>1090</v>
      </c>
      <c r="E61" s="48"/>
    </row>
    <row r="62" spans="1:5" s="54" customFormat="1">
      <c r="A62" s="122">
        <v>56</v>
      </c>
      <c r="B62" s="202" t="s">
        <v>1007</v>
      </c>
      <c r="C62" s="122">
        <v>2022</v>
      </c>
      <c r="D62" s="250">
        <v>259</v>
      </c>
      <c r="E62" s="48"/>
    </row>
    <row r="63" spans="1:5" s="54" customFormat="1">
      <c r="A63" s="122">
        <v>57</v>
      </c>
      <c r="B63" s="202" t="s">
        <v>1007</v>
      </c>
      <c r="C63" s="122">
        <v>2022</v>
      </c>
      <c r="D63" s="250">
        <v>259</v>
      </c>
      <c r="E63" s="48"/>
    </row>
    <row r="64" spans="1:5" s="54" customFormat="1">
      <c r="A64" s="122">
        <v>58</v>
      </c>
      <c r="B64" s="202" t="s">
        <v>1007</v>
      </c>
      <c r="C64" s="122">
        <v>2022</v>
      </c>
      <c r="D64" s="250">
        <v>259</v>
      </c>
      <c r="E64" s="48"/>
    </row>
    <row r="65" spans="1:5" s="54" customFormat="1">
      <c r="A65" s="122">
        <v>59</v>
      </c>
      <c r="B65" s="202" t="s">
        <v>1007</v>
      </c>
      <c r="C65" s="122">
        <v>2022</v>
      </c>
      <c r="D65" s="250">
        <v>259</v>
      </c>
      <c r="E65" s="48"/>
    </row>
    <row r="66" spans="1:5" s="54" customFormat="1">
      <c r="A66" s="122">
        <v>60</v>
      </c>
      <c r="B66" s="202" t="s">
        <v>1008</v>
      </c>
      <c r="C66" s="122">
        <v>2022</v>
      </c>
      <c r="D66" s="250">
        <v>489</v>
      </c>
      <c r="E66" s="48"/>
    </row>
    <row r="67" spans="1:5" s="54" customFormat="1">
      <c r="A67" s="122">
        <v>61</v>
      </c>
      <c r="B67" s="202" t="s">
        <v>1009</v>
      </c>
      <c r="C67" s="122">
        <v>2022</v>
      </c>
      <c r="D67" s="250">
        <v>479</v>
      </c>
      <c r="E67" s="48"/>
    </row>
    <row r="68" spans="1:5" s="54" customFormat="1">
      <c r="A68" s="122">
        <v>62</v>
      </c>
      <c r="B68" s="202" t="s">
        <v>1009</v>
      </c>
      <c r="C68" s="122">
        <v>2022</v>
      </c>
      <c r="D68" s="250">
        <v>479</v>
      </c>
      <c r="E68" s="48"/>
    </row>
    <row r="69" spans="1:5" s="54" customFormat="1">
      <c r="A69" s="122">
        <v>63</v>
      </c>
      <c r="B69" s="202" t="s">
        <v>1009</v>
      </c>
      <c r="C69" s="122">
        <v>2022</v>
      </c>
      <c r="D69" s="250">
        <v>479</v>
      </c>
      <c r="E69" s="48"/>
    </row>
    <row r="70" spans="1:5" s="54" customFormat="1">
      <c r="A70" s="122">
        <v>64</v>
      </c>
      <c r="B70" s="202" t="s">
        <v>1010</v>
      </c>
      <c r="C70" s="122">
        <v>2022</v>
      </c>
      <c r="D70" s="250">
        <v>1169</v>
      </c>
      <c r="E70" s="48"/>
    </row>
    <row r="71" spans="1:5" s="54" customFormat="1">
      <c r="A71" s="122">
        <v>65</v>
      </c>
      <c r="B71" s="202" t="s">
        <v>1011</v>
      </c>
      <c r="C71" s="122">
        <v>2022</v>
      </c>
      <c r="D71" s="250">
        <v>3859</v>
      </c>
      <c r="E71" s="48"/>
    </row>
    <row r="72" spans="1:5" s="54" customFormat="1">
      <c r="A72" s="122">
        <v>66</v>
      </c>
      <c r="B72" s="202" t="s">
        <v>1004</v>
      </c>
      <c r="C72" s="122">
        <v>2022</v>
      </c>
      <c r="D72" s="250">
        <v>1199</v>
      </c>
      <c r="E72" s="48"/>
    </row>
    <row r="73" spans="1:5" s="54" customFormat="1">
      <c r="A73" s="122">
        <v>67</v>
      </c>
      <c r="B73" s="202" t="s">
        <v>1004</v>
      </c>
      <c r="C73" s="122">
        <v>2022</v>
      </c>
      <c r="D73" s="250">
        <v>1199</v>
      </c>
      <c r="E73" s="48"/>
    </row>
    <row r="74" spans="1:5" s="54" customFormat="1">
      <c r="A74" s="122">
        <v>68</v>
      </c>
      <c r="B74" s="202" t="s">
        <v>1176</v>
      </c>
      <c r="C74" s="122">
        <v>2022</v>
      </c>
      <c r="D74" s="250">
        <v>699</v>
      </c>
      <c r="E74" s="48"/>
    </row>
    <row r="75" spans="1:5" s="54" customFormat="1">
      <c r="A75" s="122">
        <v>69</v>
      </c>
      <c r="B75" s="202" t="s">
        <v>1177</v>
      </c>
      <c r="C75" s="122">
        <v>2023</v>
      </c>
      <c r="D75" s="250">
        <v>3799</v>
      </c>
      <c r="E75" s="48"/>
    </row>
    <row r="76" spans="1:5" s="54" customFormat="1" ht="25.5">
      <c r="A76" s="122">
        <v>70</v>
      </c>
      <c r="B76" s="202" t="s">
        <v>1178</v>
      </c>
      <c r="C76" s="122">
        <v>2023</v>
      </c>
      <c r="D76" s="250">
        <v>4998</v>
      </c>
      <c r="E76" s="48"/>
    </row>
    <row r="77" spans="1:5" s="54" customFormat="1" ht="25.5">
      <c r="A77" s="122">
        <v>71</v>
      </c>
      <c r="B77" s="202" t="s">
        <v>1179</v>
      </c>
      <c r="C77" s="122">
        <v>2023</v>
      </c>
      <c r="D77" s="250">
        <v>4998</v>
      </c>
      <c r="E77" s="48"/>
    </row>
    <row r="78" spans="1:5" s="54" customFormat="1" ht="25.5">
      <c r="A78" s="122">
        <v>72</v>
      </c>
      <c r="B78" s="202" t="s">
        <v>1180</v>
      </c>
      <c r="C78" s="122">
        <v>2023</v>
      </c>
      <c r="D78" s="250">
        <v>5897</v>
      </c>
      <c r="E78" s="48"/>
    </row>
    <row r="79" spans="1:5" s="54" customFormat="1">
      <c r="A79" s="122">
        <v>73</v>
      </c>
      <c r="B79" s="202" t="s">
        <v>1181</v>
      </c>
      <c r="C79" s="122">
        <v>2023</v>
      </c>
      <c r="D79" s="250">
        <v>5476</v>
      </c>
      <c r="E79" s="48"/>
    </row>
    <row r="80" spans="1:5" s="54" customFormat="1" ht="25.5">
      <c r="A80" s="122">
        <v>74</v>
      </c>
      <c r="B80" s="202" t="s">
        <v>1182</v>
      </c>
      <c r="C80" s="122">
        <v>2023</v>
      </c>
      <c r="D80" s="250">
        <v>3834</v>
      </c>
      <c r="E80" s="48"/>
    </row>
    <row r="81" spans="1:5" s="54" customFormat="1" ht="25.5">
      <c r="A81" s="122">
        <v>75</v>
      </c>
      <c r="B81" s="202" t="s">
        <v>1427</v>
      </c>
      <c r="C81" s="122">
        <v>2023</v>
      </c>
      <c r="D81" s="250">
        <v>4468</v>
      </c>
      <c r="E81" s="48"/>
    </row>
    <row r="82" spans="1:5" s="54" customFormat="1">
      <c r="A82" s="122">
        <v>76</v>
      </c>
      <c r="B82" s="202" t="s">
        <v>1428</v>
      </c>
      <c r="C82" s="122">
        <v>2023</v>
      </c>
      <c r="D82" s="250">
        <v>4468</v>
      </c>
      <c r="E82" s="48"/>
    </row>
    <row r="83" spans="1:5" s="54" customFormat="1">
      <c r="A83" s="122">
        <v>77</v>
      </c>
      <c r="B83" s="202" t="s">
        <v>1429</v>
      </c>
      <c r="C83" s="122">
        <v>2023</v>
      </c>
      <c r="D83" s="250">
        <v>1149</v>
      </c>
      <c r="E83" s="48"/>
    </row>
    <row r="84" spans="1:5" s="54" customFormat="1">
      <c r="A84" s="122">
        <v>78</v>
      </c>
      <c r="B84" s="202" t="s">
        <v>1429</v>
      </c>
      <c r="C84" s="122">
        <v>2023</v>
      </c>
      <c r="D84" s="250">
        <v>1149</v>
      </c>
      <c r="E84" s="48"/>
    </row>
    <row r="85" spans="1:5" s="54" customFormat="1">
      <c r="A85" s="122">
        <v>79</v>
      </c>
      <c r="B85" s="202" t="s">
        <v>1430</v>
      </c>
      <c r="C85" s="122">
        <v>2023</v>
      </c>
      <c r="D85" s="250">
        <v>769</v>
      </c>
      <c r="E85" s="48"/>
    </row>
    <row r="86" spans="1:5" s="54" customFormat="1">
      <c r="A86" s="122">
        <v>80</v>
      </c>
      <c r="B86" s="202" t="s">
        <v>1430</v>
      </c>
      <c r="C86" s="122">
        <v>2023</v>
      </c>
      <c r="D86" s="250">
        <v>769</v>
      </c>
      <c r="E86" s="48"/>
    </row>
    <row r="87" spans="1:5" s="54" customFormat="1">
      <c r="A87" s="122">
        <v>81</v>
      </c>
      <c r="B87" s="202" t="s">
        <v>1430</v>
      </c>
      <c r="C87" s="122">
        <v>2023</v>
      </c>
      <c r="D87" s="250">
        <v>769</v>
      </c>
      <c r="E87" s="48"/>
    </row>
    <row r="88" spans="1:5" s="54" customFormat="1">
      <c r="A88" s="122">
        <v>82</v>
      </c>
      <c r="B88" s="202" t="s">
        <v>1430</v>
      </c>
      <c r="C88" s="122">
        <v>2023</v>
      </c>
      <c r="D88" s="250">
        <v>769</v>
      </c>
      <c r="E88" s="48"/>
    </row>
    <row r="89" spans="1:5" s="54" customFormat="1">
      <c r="A89" s="122">
        <v>83</v>
      </c>
      <c r="B89" s="202" t="s">
        <v>1431</v>
      </c>
      <c r="C89" s="122">
        <v>2023</v>
      </c>
      <c r="D89" s="250">
        <v>9900</v>
      </c>
      <c r="E89" s="48"/>
    </row>
    <row r="90" spans="1:5" s="54" customFormat="1" ht="25.5">
      <c r="A90" s="122">
        <v>84</v>
      </c>
      <c r="B90" s="202" t="s">
        <v>1432</v>
      </c>
      <c r="C90" s="122">
        <v>2023</v>
      </c>
      <c r="D90" s="250">
        <v>2500.0100000000002</v>
      </c>
      <c r="E90" s="48"/>
    </row>
    <row r="91" spans="1:5" s="54" customFormat="1" ht="25.5">
      <c r="A91" s="122">
        <v>85</v>
      </c>
      <c r="B91" s="202" t="s">
        <v>1433</v>
      </c>
      <c r="C91" s="122">
        <v>2023</v>
      </c>
      <c r="D91" s="250">
        <v>1200</v>
      </c>
      <c r="E91" s="48"/>
    </row>
    <row r="92" spans="1:5" s="54" customFormat="1">
      <c r="A92" s="122">
        <v>86</v>
      </c>
      <c r="B92" s="202" t="s">
        <v>1434</v>
      </c>
      <c r="C92" s="122">
        <v>2023</v>
      </c>
      <c r="D92" s="250">
        <v>700</v>
      </c>
      <c r="E92" s="48"/>
    </row>
    <row r="93" spans="1:5" s="54" customFormat="1">
      <c r="A93" s="122">
        <v>87</v>
      </c>
      <c r="B93" s="202" t="s">
        <v>1435</v>
      </c>
      <c r="C93" s="122">
        <v>2023</v>
      </c>
      <c r="D93" s="250">
        <v>3349</v>
      </c>
      <c r="E93" s="48"/>
    </row>
    <row r="94" spans="1:5" s="54" customFormat="1">
      <c r="A94" s="122">
        <v>88</v>
      </c>
      <c r="B94" s="202" t="s">
        <v>1436</v>
      </c>
      <c r="C94" s="122">
        <v>2023</v>
      </c>
      <c r="D94" s="250">
        <v>379</v>
      </c>
      <c r="E94" s="48"/>
    </row>
    <row r="95" spans="1:5" s="54" customFormat="1">
      <c r="A95" s="122">
        <v>89</v>
      </c>
      <c r="B95" s="202" t="s">
        <v>1437</v>
      </c>
      <c r="C95" s="122">
        <v>2023</v>
      </c>
      <c r="D95" s="250">
        <v>9403.35</v>
      </c>
      <c r="E95" s="48"/>
    </row>
    <row r="96" spans="1:5" s="54" customFormat="1" ht="38.25">
      <c r="A96" s="122"/>
      <c r="B96" s="322" t="s">
        <v>147</v>
      </c>
      <c r="C96" s="122"/>
      <c r="D96" s="203"/>
      <c r="E96" s="48"/>
    </row>
    <row r="97" spans="1:5" s="54" customFormat="1">
      <c r="A97" s="122"/>
      <c r="B97" s="323" t="s">
        <v>149</v>
      </c>
      <c r="C97" s="320"/>
      <c r="D97" s="324"/>
      <c r="E97" s="48"/>
    </row>
    <row r="98" spans="1:5" s="54" customFormat="1">
      <c r="A98" s="122">
        <v>1</v>
      </c>
      <c r="B98" s="202" t="s">
        <v>536</v>
      </c>
      <c r="C98" s="122">
        <v>2019</v>
      </c>
      <c r="D98" s="244">
        <v>2275.5</v>
      </c>
      <c r="E98" s="48"/>
    </row>
    <row r="99" spans="1:5" s="54" customFormat="1">
      <c r="A99" s="122">
        <v>2</v>
      </c>
      <c r="B99" s="202" t="s">
        <v>537</v>
      </c>
      <c r="C99" s="122">
        <v>2019</v>
      </c>
      <c r="D99" s="244">
        <v>246</v>
      </c>
      <c r="E99" s="48"/>
    </row>
    <row r="100" spans="1:5" s="54" customFormat="1">
      <c r="A100" s="122">
        <v>3</v>
      </c>
      <c r="B100" s="202" t="s">
        <v>538</v>
      </c>
      <c r="C100" s="122">
        <v>2019</v>
      </c>
      <c r="D100" s="244">
        <v>708</v>
      </c>
      <c r="E100" s="48"/>
    </row>
    <row r="101" spans="1:5" s="54" customFormat="1">
      <c r="A101" s="122">
        <v>4</v>
      </c>
      <c r="B101" s="202" t="s">
        <v>539</v>
      </c>
      <c r="C101" s="122">
        <v>2019</v>
      </c>
      <c r="D101" s="244">
        <v>730</v>
      </c>
      <c r="E101" s="48"/>
    </row>
    <row r="102" spans="1:5" s="54" customFormat="1">
      <c r="A102" s="122">
        <v>5</v>
      </c>
      <c r="B102" s="202" t="s">
        <v>540</v>
      </c>
      <c r="C102" s="122">
        <v>2019</v>
      </c>
      <c r="D102" s="244">
        <v>708</v>
      </c>
      <c r="E102" s="48"/>
    </row>
    <row r="103" spans="1:5" s="54" customFormat="1">
      <c r="A103" s="122">
        <v>6</v>
      </c>
      <c r="B103" s="202" t="s">
        <v>541</v>
      </c>
      <c r="C103" s="122">
        <v>2019</v>
      </c>
      <c r="D103" s="244">
        <v>200</v>
      </c>
      <c r="E103" s="48"/>
    </row>
    <row r="104" spans="1:5" s="54" customFormat="1">
      <c r="A104" s="122">
        <v>7</v>
      </c>
      <c r="B104" s="202" t="s">
        <v>819</v>
      </c>
      <c r="C104" s="122">
        <v>2019</v>
      </c>
      <c r="D104" s="244">
        <v>277.05</v>
      </c>
      <c r="E104" s="48"/>
    </row>
    <row r="105" spans="1:5" s="54" customFormat="1">
      <c r="A105" s="122">
        <v>8</v>
      </c>
      <c r="B105" s="202" t="s">
        <v>820</v>
      </c>
      <c r="C105" s="122">
        <v>2019</v>
      </c>
      <c r="D105" s="244">
        <v>3480.9</v>
      </c>
      <c r="E105" s="48"/>
    </row>
    <row r="106" spans="1:5" s="54" customFormat="1">
      <c r="A106" s="122">
        <v>9</v>
      </c>
      <c r="B106" s="202" t="s">
        <v>820</v>
      </c>
      <c r="C106" s="122">
        <v>2020</v>
      </c>
      <c r="D106" s="244">
        <v>3480.9</v>
      </c>
      <c r="E106" s="48"/>
    </row>
    <row r="107" spans="1:5" s="54" customFormat="1">
      <c r="A107" s="122">
        <v>10</v>
      </c>
      <c r="B107" s="202" t="s">
        <v>821</v>
      </c>
      <c r="C107" s="122">
        <v>2020</v>
      </c>
      <c r="D107" s="244">
        <v>305</v>
      </c>
      <c r="E107" s="48"/>
    </row>
    <row r="108" spans="1:5" s="54" customFormat="1">
      <c r="A108" s="122">
        <v>11</v>
      </c>
      <c r="B108" s="202" t="s">
        <v>822</v>
      </c>
      <c r="C108" s="122">
        <v>2020</v>
      </c>
      <c r="D108" s="244">
        <v>1400</v>
      </c>
      <c r="E108" s="48"/>
    </row>
    <row r="109" spans="1:5" s="54" customFormat="1">
      <c r="A109" s="122"/>
      <c r="B109" s="323" t="s">
        <v>150</v>
      </c>
      <c r="C109" s="325"/>
      <c r="D109" s="326"/>
      <c r="E109" s="48"/>
    </row>
    <row r="110" spans="1:5" s="54" customFormat="1">
      <c r="A110" s="122">
        <v>1</v>
      </c>
      <c r="B110" s="202" t="s">
        <v>542</v>
      </c>
      <c r="C110" s="122">
        <v>2020</v>
      </c>
      <c r="D110" s="244">
        <v>369</v>
      </c>
      <c r="E110" s="48"/>
    </row>
    <row r="111" spans="1:5" s="54" customFormat="1">
      <c r="A111" s="122">
        <v>2</v>
      </c>
      <c r="B111" s="202" t="s">
        <v>543</v>
      </c>
      <c r="C111" s="122">
        <v>2020</v>
      </c>
      <c r="D111" s="244">
        <v>2460</v>
      </c>
      <c r="E111" s="48"/>
    </row>
    <row r="112" spans="1:5" s="54" customFormat="1">
      <c r="A112" s="122">
        <v>3</v>
      </c>
      <c r="B112" s="202" t="s">
        <v>544</v>
      </c>
      <c r="C112" s="122">
        <v>2020</v>
      </c>
      <c r="D112" s="244">
        <v>615</v>
      </c>
      <c r="E112" s="48"/>
    </row>
    <row r="113" spans="1:5" s="54" customFormat="1">
      <c r="A113" s="122">
        <v>4</v>
      </c>
      <c r="B113" s="202" t="s">
        <v>545</v>
      </c>
      <c r="C113" s="122">
        <v>2020</v>
      </c>
      <c r="D113" s="244">
        <v>615</v>
      </c>
      <c r="E113" s="48"/>
    </row>
    <row r="114" spans="1:5" s="54" customFormat="1">
      <c r="A114" s="122">
        <v>5</v>
      </c>
      <c r="B114" s="202" t="s">
        <v>546</v>
      </c>
      <c r="C114" s="122">
        <v>2020</v>
      </c>
      <c r="D114" s="244">
        <v>61.5</v>
      </c>
      <c r="E114" s="48"/>
    </row>
    <row r="115" spans="1:5" s="54" customFormat="1">
      <c r="A115" s="122">
        <v>6</v>
      </c>
      <c r="B115" s="202" t="s">
        <v>547</v>
      </c>
      <c r="C115" s="122">
        <v>2020</v>
      </c>
      <c r="D115" s="244">
        <v>615</v>
      </c>
      <c r="E115" s="48"/>
    </row>
    <row r="116" spans="1:5" s="54" customFormat="1">
      <c r="A116" s="122">
        <v>7</v>
      </c>
      <c r="B116" s="202" t="s">
        <v>548</v>
      </c>
      <c r="C116" s="122">
        <v>2020</v>
      </c>
      <c r="D116" s="244">
        <v>3690</v>
      </c>
      <c r="E116" s="48"/>
    </row>
    <row r="117" spans="1:5" s="54" customFormat="1">
      <c r="A117" s="122">
        <v>8</v>
      </c>
      <c r="B117" s="202" t="s">
        <v>549</v>
      </c>
      <c r="C117" s="122">
        <v>2020</v>
      </c>
      <c r="D117" s="244">
        <v>615</v>
      </c>
      <c r="E117" s="48"/>
    </row>
    <row r="118" spans="1:5" s="54" customFormat="1">
      <c r="A118" s="122">
        <v>9</v>
      </c>
      <c r="B118" s="202" t="s">
        <v>550</v>
      </c>
      <c r="C118" s="122">
        <v>2020</v>
      </c>
      <c r="D118" s="244">
        <v>615</v>
      </c>
      <c r="E118" s="48"/>
    </row>
    <row r="119" spans="1:5" s="54" customFormat="1">
      <c r="A119" s="122">
        <v>10</v>
      </c>
      <c r="B119" s="202" t="s">
        <v>551</v>
      </c>
      <c r="C119" s="122">
        <v>2020</v>
      </c>
      <c r="D119" s="244">
        <v>61.5</v>
      </c>
      <c r="E119" s="48"/>
    </row>
    <row r="120" spans="1:5" s="54" customFormat="1">
      <c r="A120" s="122">
        <v>11</v>
      </c>
      <c r="B120" s="202" t="s">
        <v>552</v>
      </c>
      <c r="C120" s="122">
        <v>2020</v>
      </c>
      <c r="D120" s="244">
        <v>615</v>
      </c>
      <c r="E120" s="48"/>
    </row>
    <row r="121" spans="1:5" s="54" customFormat="1">
      <c r="A121" s="122">
        <v>12</v>
      </c>
      <c r="B121" s="202" t="s">
        <v>553</v>
      </c>
      <c r="C121" s="122">
        <v>2020</v>
      </c>
      <c r="D121" s="244">
        <v>2460</v>
      </c>
      <c r="E121" s="48"/>
    </row>
    <row r="122" spans="1:5" s="54" customFormat="1">
      <c r="A122" s="122">
        <v>13</v>
      </c>
      <c r="B122" s="202" t="s">
        <v>554</v>
      </c>
      <c r="C122" s="122">
        <v>2020</v>
      </c>
      <c r="D122" s="244">
        <v>615</v>
      </c>
      <c r="E122" s="48"/>
    </row>
    <row r="123" spans="1:5" s="54" customFormat="1">
      <c r="A123" s="122">
        <v>14</v>
      </c>
      <c r="B123" s="202" t="s">
        <v>555</v>
      </c>
      <c r="C123" s="122">
        <v>2020</v>
      </c>
      <c r="D123" s="244">
        <v>615</v>
      </c>
      <c r="E123" s="48"/>
    </row>
    <row r="124" spans="1:5" s="54" customFormat="1">
      <c r="A124" s="122">
        <v>15</v>
      </c>
      <c r="B124" s="202" t="s">
        <v>556</v>
      </c>
      <c r="C124" s="122">
        <v>2020</v>
      </c>
      <c r="D124" s="244">
        <v>61.5</v>
      </c>
      <c r="E124" s="48"/>
    </row>
    <row r="125" spans="1:5" s="54" customFormat="1">
      <c r="A125" s="122">
        <v>16</v>
      </c>
      <c r="B125" s="202" t="s">
        <v>557</v>
      </c>
      <c r="C125" s="122">
        <v>2020</v>
      </c>
      <c r="D125" s="244">
        <v>1845</v>
      </c>
      <c r="E125" s="48"/>
    </row>
    <row r="126" spans="1:5" s="54" customFormat="1">
      <c r="A126" s="122">
        <v>17</v>
      </c>
      <c r="B126" s="202" t="s">
        <v>558</v>
      </c>
      <c r="C126" s="122">
        <v>2020</v>
      </c>
      <c r="D126" s="244">
        <v>615</v>
      </c>
      <c r="E126" s="48"/>
    </row>
    <row r="127" spans="1:5" s="54" customFormat="1">
      <c r="A127" s="122">
        <v>18</v>
      </c>
      <c r="B127" s="202" t="s">
        <v>559</v>
      </c>
      <c r="C127" s="122">
        <v>2020</v>
      </c>
      <c r="D127" s="244">
        <v>2460</v>
      </c>
      <c r="E127" s="48"/>
    </row>
    <row r="128" spans="1:5" s="54" customFormat="1">
      <c r="A128" s="122">
        <v>19</v>
      </c>
      <c r="B128" s="202" t="s">
        <v>560</v>
      </c>
      <c r="C128" s="122">
        <v>2020</v>
      </c>
      <c r="D128" s="244">
        <v>615</v>
      </c>
      <c r="E128" s="48"/>
    </row>
    <row r="129" spans="1:5" s="54" customFormat="1">
      <c r="A129" s="122">
        <v>20</v>
      </c>
      <c r="B129" s="202" t="s">
        <v>561</v>
      </c>
      <c r="C129" s="122">
        <v>2020</v>
      </c>
      <c r="D129" s="244">
        <v>615</v>
      </c>
      <c r="E129" s="48"/>
    </row>
    <row r="130" spans="1:5" s="54" customFormat="1">
      <c r="A130" s="122">
        <v>21</v>
      </c>
      <c r="B130" s="202" t="s">
        <v>562</v>
      </c>
      <c r="C130" s="122">
        <v>2020</v>
      </c>
      <c r="D130" s="244">
        <v>61.5</v>
      </c>
      <c r="E130" s="48"/>
    </row>
    <row r="131" spans="1:5" s="54" customFormat="1">
      <c r="A131" s="122">
        <v>22</v>
      </c>
      <c r="B131" s="202" t="s">
        <v>563</v>
      </c>
      <c r="C131" s="122">
        <v>2020</v>
      </c>
      <c r="D131" s="244">
        <v>369</v>
      </c>
      <c r="E131" s="48"/>
    </row>
    <row r="132" spans="1:5" s="54" customFormat="1">
      <c r="A132" s="122">
        <v>23</v>
      </c>
      <c r="B132" s="202" t="s">
        <v>564</v>
      </c>
      <c r="C132" s="122">
        <v>2020</v>
      </c>
      <c r="D132" s="244">
        <v>2460</v>
      </c>
      <c r="E132" s="48"/>
    </row>
    <row r="133" spans="1:5" s="54" customFormat="1" ht="11.25" customHeight="1">
      <c r="A133" s="122">
        <v>24</v>
      </c>
      <c r="B133" s="202" t="s">
        <v>565</v>
      </c>
      <c r="C133" s="122">
        <v>2020</v>
      </c>
      <c r="D133" s="244">
        <v>615</v>
      </c>
      <c r="E133" s="48"/>
    </row>
    <row r="134" spans="1:5" s="54" customFormat="1" ht="11.25" customHeight="1">
      <c r="A134" s="122">
        <v>25</v>
      </c>
      <c r="B134" s="202" t="s">
        <v>566</v>
      </c>
      <c r="C134" s="122">
        <v>2020</v>
      </c>
      <c r="D134" s="244">
        <v>615</v>
      </c>
      <c r="E134" s="48"/>
    </row>
    <row r="135" spans="1:5" s="54" customFormat="1" ht="11.25" customHeight="1">
      <c r="A135" s="122">
        <v>26</v>
      </c>
      <c r="B135" s="202" t="s">
        <v>567</v>
      </c>
      <c r="C135" s="122">
        <v>2020</v>
      </c>
      <c r="D135" s="244">
        <v>61.5</v>
      </c>
      <c r="E135" s="48"/>
    </row>
    <row r="136" spans="1:5" s="54" customFormat="1" ht="11.25" customHeight="1">
      <c r="A136" s="122">
        <v>27</v>
      </c>
      <c r="B136" s="202" t="s">
        <v>568</v>
      </c>
      <c r="C136" s="122">
        <v>2020</v>
      </c>
      <c r="D136" s="244">
        <v>615</v>
      </c>
      <c r="E136" s="48"/>
    </row>
    <row r="137" spans="1:5" s="54" customFormat="1" ht="11.25" customHeight="1">
      <c r="A137" s="122">
        <v>28</v>
      </c>
      <c r="B137" s="202" t="s">
        <v>569</v>
      </c>
      <c r="C137" s="122">
        <v>2020</v>
      </c>
      <c r="D137" s="244">
        <v>2460</v>
      </c>
      <c r="E137" s="48"/>
    </row>
    <row r="138" spans="1:5" s="54" customFormat="1" ht="11.25" customHeight="1">
      <c r="A138" s="122">
        <v>29</v>
      </c>
      <c r="B138" s="202" t="s">
        <v>570</v>
      </c>
      <c r="C138" s="122">
        <v>2020</v>
      </c>
      <c r="D138" s="244">
        <v>615</v>
      </c>
      <c r="E138" s="48"/>
    </row>
    <row r="139" spans="1:5" s="54" customFormat="1" ht="11.25" customHeight="1">
      <c r="A139" s="122">
        <v>30</v>
      </c>
      <c r="B139" s="202" t="s">
        <v>571</v>
      </c>
      <c r="C139" s="122">
        <v>2020</v>
      </c>
      <c r="D139" s="244">
        <v>615</v>
      </c>
      <c r="E139" s="48"/>
    </row>
    <row r="140" spans="1:5" s="54" customFormat="1" ht="11.25" customHeight="1">
      <c r="A140" s="122">
        <v>31</v>
      </c>
      <c r="B140" s="202" t="s">
        <v>572</v>
      </c>
      <c r="C140" s="122">
        <v>2020</v>
      </c>
      <c r="D140" s="244">
        <v>61.5</v>
      </c>
      <c r="E140" s="48"/>
    </row>
    <row r="141" spans="1:5" s="54" customFormat="1" ht="11.25" customHeight="1">
      <c r="A141" s="122">
        <v>32</v>
      </c>
      <c r="B141" s="202" t="s">
        <v>573</v>
      </c>
      <c r="C141" s="122">
        <v>2020</v>
      </c>
      <c r="D141" s="244">
        <v>3075</v>
      </c>
      <c r="E141" s="48"/>
    </row>
    <row r="142" spans="1:5" s="54" customFormat="1" ht="11.25" customHeight="1">
      <c r="A142" s="122">
        <v>33</v>
      </c>
      <c r="B142" s="202" t="s">
        <v>574</v>
      </c>
      <c r="C142" s="122">
        <v>2020</v>
      </c>
      <c r="D142" s="244">
        <v>615</v>
      </c>
      <c r="E142" s="48"/>
    </row>
    <row r="143" spans="1:5" s="54" customFormat="1" ht="11.25" customHeight="1">
      <c r="A143" s="122">
        <v>34</v>
      </c>
      <c r="B143" s="202" t="s">
        <v>575</v>
      </c>
      <c r="C143" s="122">
        <v>2020</v>
      </c>
      <c r="D143" s="244">
        <v>2460</v>
      </c>
      <c r="E143" s="48"/>
    </row>
    <row r="144" spans="1:5" s="54" customFormat="1" ht="11.25" customHeight="1">
      <c r="A144" s="122">
        <v>35</v>
      </c>
      <c r="B144" s="202" t="s">
        <v>576</v>
      </c>
      <c r="C144" s="122">
        <v>2020</v>
      </c>
      <c r="D144" s="244">
        <v>615</v>
      </c>
      <c r="E144" s="48"/>
    </row>
    <row r="145" spans="1:5" s="54" customFormat="1" ht="11.25" customHeight="1">
      <c r="A145" s="122">
        <v>36</v>
      </c>
      <c r="B145" s="202" t="s">
        <v>577</v>
      </c>
      <c r="C145" s="122">
        <v>2020</v>
      </c>
      <c r="D145" s="244">
        <v>615</v>
      </c>
      <c r="E145" s="48"/>
    </row>
    <row r="146" spans="1:5" s="54" customFormat="1" ht="11.25" customHeight="1">
      <c r="A146" s="122">
        <v>37</v>
      </c>
      <c r="B146" s="202" t="s">
        <v>578</v>
      </c>
      <c r="C146" s="122">
        <v>2020</v>
      </c>
      <c r="D146" s="244">
        <v>61.5</v>
      </c>
      <c r="E146" s="48"/>
    </row>
    <row r="147" spans="1:5" s="54" customFormat="1" ht="11.25" customHeight="1">
      <c r="A147" s="122">
        <v>38</v>
      </c>
      <c r="B147" s="202" t="s">
        <v>579</v>
      </c>
      <c r="C147" s="122">
        <v>2020</v>
      </c>
      <c r="D147" s="244">
        <v>615</v>
      </c>
      <c r="E147" s="48"/>
    </row>
    <row r="148" spans="1:5" s="54" customFormat="1" ht="11.25" customHeight="1">
      <c r="A148" s="122">
        <v>39</v>
      </c>
      <c r="B148" s="202" t="s">
        <v>580</v>
      </c>
      <c r="C148" s="122">
        <v>2020</v>
      </c>
      <c r="D148" s="244">
        <v>2460</v>
      </c>
      <c r="E148" s="48"/>
    </row>
    <row r="149" spans="1:5" s="54" customFormat="1" ht="11.25" customHeight="1">
      <c r="A149" s="122">
        <v>40</v>
      </c>
      <c r="B149" s="202" t="s">
        <v>581</v>
      </c>
      <c r="C149" s="122">
        <v>2020</v>
      </c>
      <c r="D149" s="244">
        <v>615</v>
      </c>
      <c r="E149" s="48"/>
    </row>
    <row r="150" spans="1:5" s="54" customFormat="1" ht="11.25" customHeight="1">
      <c r="A150" s="122">
        <v>41</v>
      </c>
      <c r="B150" s="202" t="s">
        <v>582</v>
      </c>
      <c r="C150" s="122">
        <v>2020</v>
      </c>
      <c r="D150" s="244">
        <v>615</v>
      </c>
      <c r="E150" s="48"/>
    </row>
    <row r="151" spans="1:5" s="54" customFormat="1" ht="11.25" customHeight="1">
      <c r="A151" s="122">
        <v>42</v>
      </c>
      <c r="B151" s="202" t="s">
        <v>583</v>
      </c>
      <c r="C151" s="122">
        <v>2020</v>
      </c>
      <c r="D151" s="244">
        <v>61.5</v>
      </c>
      <c r="E151" s="48"/>
    </row>
    <row r="152" spans="1:5" s="54" customFormat="1" ht="11.25" customHeight="1">
      <c r="A152" s="122">
        <v>43</v>
      </c>
      <c r="B152" s="202" t="s">
        <v>824</v>
      </c>
      <c r="C152" s="122">
        <v>2021</v>
      </c>
      <c r="D152" s="244">
        <v>2460</v>
      </c>
      <c r="E152" s="48"/>
    </row>
    <row r="153" spans="1:5" s="54" customFormat="1" ht="11.25" customHeight="1">
      <c r="A153" s="122">
        <v>44</v>
      </c>
      <c r="B153" s="202" t="s">
        <v>825</v>
      </c>
      <c r="C153" s="122">
        <v>2021</v>
      </c>
      <c r="D153" s="244">
        <v>615</v>
      </c>
      <c r="E153" s="48"/>
    </row>
    <row r="154" spans="1:5" s="54" customFormat="1" ht="11.25" customHeight="1">
      <c r="A154" s="122">
        <v>45</v>
      </c>
      <c r="B154" s="202" t="s">
        <v>826</v>
      </c>
      <c r="C154" s="122">
        <v>2021</v>
      </c>
      <c r="D154" s="244">
        <v>615</v>
      </c>
      <c r="E154" s="48"/>
    </row>
    <row r="155" spans="1:5" s="54" customFormat="1" ht="11.25" customHeight="1">
      <c r="A155" s="122">
        <v>46</v>
      </c>
      <c r="B155" s="202" t="s">
        <v>827</v>
      </c>
      <c r="C155" s="122">
        <v>2021</v>
      </c>
      <c r="D155" s="244">
        <v>61.5</v>
      </c>
      <c r="E155" s="48"/>
    </row>
    <row r="156" spans="1:5" s="54" customFormat="1" ht="11.25" customHeight="1">
      <c r="A156" s="122">
        <v>47</v>
      </c>
      <c r="B156" s="202" t="s">
        <v>563</v>
      </c>
      <c r="C156" s="122">
        <v>2021</v>
      </c>
      <c r="D156" s="244">
        <v>369</v>
      </c>
      <c r="E156" s="48"/>
    </row>
    <row r="157" spans="1:5" s="54" customFormat="1" ht="11.25" customHeight="1">
      <c r="A157" s="122">
        <v>48</v>
      </c>
      <c r="B157" s="202" t="s">
        <v>579</v>
      </c>
      <c r="C157" s="122">
        <v>2021</v>
      </c>
      <c r="D157" s="244">
        <v>615</v>
      </c>
      <c r="E157" s="48"/>
    </row>
    <row r="158" spans="1:5" s="54" customFormat="1" ht="11.25" customHeight="1">
      <c r="A158" s="122">
        <v>49</v>
      </c>
      <c r="B158" s="202" t="s">
        <v>828</v>
      </c>
      <c r="C158" s="122">
        <v>2021</v>
      </c>
      <c r="D158" s="244">
        <v>2460</v>
      </c>
      <c r="E158" s="48"/>
    </row>
    <row r="159" spans="1:5" s="54" customFormat="1" ht="11.25" customHeight="1">
      <c r="A159" s="122">
        <v>50</v>
      </c>
      <c r="B159" s="202" t="s">
        <v>829</v>
      </c>
      <c r="C159" s="122">
        <v>2021</v>
      </c>
      <c r="D159" s="244">
        <v>615</v>
      </c>
      <c r="E159" s="48"/>
    </row>
    <row r="160" spans="1:5" s="54" customFormat="1" ht="11.25" customHeight="1">
      <c r="A160" s="122">
        <v>51</v>
      </c>
      <c r="B160" s="202" t="s">
        <v>830</v>
      </c>
      <c r="C160" s="122">
        <v>2021</v>
      </c>
      <c r="D160" s="244">
        <v>615</v>
      </c>
      <c r="E160" s="48"/>
    </row>
    <row r="161" spans="1:5" s="54" customFormat="1" ht="11.25" customHeight="1">
      <c r="A161" s="122">
        <v>52</v>
      </c>
      <c r="B161" s="202" t="s">
        <v>831</v>
      </c>
      <c r="C161" s="122">
        <v>2021</v>
      </c>
      <c r="D161" s="244">
        <v>61.5</v>
      </c>
      <c r="E161" s="48"/>
    </row>
    <row r="162" spans="1:5" s="54" customFormat="1" ht="11.25" customHeight="1">
      <c r="A162" s="122">
        <v>53</v>
      </c>
      <c r="B162" s="202" t="s">
        <v>832</v>
      </c>
      <c r="C162" s="122">
        <v>2021</v>
      </c>
      <c r="D162" s="244">
        <v>369</v>
      </c>
      <c r="E162" s="48"/>
    </row>
    <row r="163" spans="1:5" s="54" customFormat="1" ht="11.25" customHeight="1">
      <c r="A163" s="122">
        <v>54</v>
      </c>
      <c r="B163" s="202" t="s">
        <v>579</v>
      </c>
      <c r="C163" s="122">
        <v>2021</v>
      </c>
      <c r="D163" s="244">
        <v>615</v>
      </c>
      <c r="E163" s="48"/>
    </row>
    <row r="164" spans="1:5" s="54" customFormat="1" ht="11.25" customHeight="1">
      <c r="A164" s="122">
        <v>55</v>
      </c>
      <c r="B164" s="202" t="s">
        <v>833</v>
      </c>
      <c r="C164" s="122">
        <v>2021</v>
      </c>
      <c r="D164" s="244">
        <v>2460</v>
      </c>
      <c r="E164" s="48"/>
    </row>
    <row r="165" spans="1:5" s="54" customFormat="1" ht="11.25" customHeight="1">
      <c r="A165" s="122">
        <v>56</v>
      </c>
      <c r="B165" s="202" t="s">
        <v>834</v>
      </c>
      <c r="C165" s="122">
        <v>2021</v>
      </c>
      <c r="D165" s="244">
        <v>615</v>
      </c>
      <c r="E165" s="48"/>
    </row>
    <row r="166" spans="1:5" s="54" customFormat="1" ht="11.25" customHeight="1">
      <c r="A166" s="122">
        <v>57</v>
      </c>
      <c r="B166" s="202" t="s">
        <v>835</v>
      </c>
      <c r="C166" s="122">
        <v>2021</v>
      </c>
      <c r="D166" s="244">
        <v>615</v>
      </c>
      <c r="E166" s="48"/>
    </row>
    <row r="167" spans="1:5" s="54" customFormat="1" ht="11.25" customHeight="1">
      <c r="A167" s="122">
        <v>58</v>
      </c>
      <c r="B167" s="202" t="s">
        <v>836</v>
      </c>
      <c r="C167" s="122">
        <v>2021</v>
      </c>
      <c r="D167" s="244">
        <v>61.5</v>
      </c>
      <c r="E167" s="48"/>
    </row>
    <row r="168" spans="1:5" s="54" customFormat="1" ht="11.25" customHeight="1">
      <c r="A168" s="122">
        <v>59</v>
      </c>
      <c r="B168" s="202" t="s">
        <v>542</v>
      </c>
      <c r="C168" s="122">
        <v>2021</v>
      </c>
      <c r="D168" s="244">
        <v>369</v>
      </c>
      <c r="E168" s="48"/>
    </row>
    <row r="169" spans="1:5" s="54" customFormat="1" ht="11.25" customHeight="1">
      <c r="A169" s="122">
        <v>60</v>
      </c>
      <c r="B169" s="202" t="s">
        <v>837</v>
      </c>
      <c r="C169" s="122">
        <v>2021</v>
      </c>
      <c r="D169" s="244">
        <v>615</v>
      </c>
      <c r="E169" s="48"/>
    </row>
    <row r="170" spans="1:5" s="54" customFormat="1" ht="11.25" customHeight="1">
      <c r="A170" s="122">
        <v>61</v>
      </c>
      <c r="B170" s="202" t="s">
        <v>838</v>
      </c>
      <c r="C170" s="122">
        <v>2021</v>
      </c>
      <c r="D170" s="244">
        <v>2460</v>
      </c>
      <c r="E170" s="48"/>
    </row>
    <row r="171" spans="1:5" s="54" customFormat="1" ht="11.25" customHeight="1">
      <c r="A171" s="122">
        <v>62</v>
      </c>
      <c r="B171" s="202" t="s">
        <v>839</v>
      </c>
      <c r="C171" s="122">
        <v>2021</v>
      </c>
      <c r="D171" s="244">
        <v>615</v>
      </c>
      <c r="E171" s="48"/>
    </row>
    <row r="172" spans="1:5" s="54" customFormat="1" ht="11.25" customHeight="1">
      <c r="A172" s="122">
        <v>63</v>
      </c>
      <c r="B172" s="202" t="s">
        <v>840</v>
      </c>
      <c r="C172" s="122">
        <v>2021</v>
      </c>
      <c r="D172" s="244">
        <v>615</v>
      </c>
      <c r="E172" s="48"/>
    </row>
    <row r="173" spans="1:5" s="54" customFormat="1" ht="11.25" customHeight="1">
      <c r="A173" s="122">
        <v>64</v>
      </c>
      <c r="B173" s="202" t="s">
        <v>841</v>
      </c>
      <c r="C173" s="122">
        <v>2021</v>
      </c>
      <c r="D173" s="244">
        <v>61.5</v>
      </c>
      <c r="E173" s="48"/>
    </row>
    <row r="174" spans="1:5" s="54" customFormat="1" ht="11.25" customHeight="1">
      <c r="A174" s="122">
        <v>65</v>
      </c>
      <c r="B174" s="202" t="s">
        <v>842</v>
      </c>
      <c r="C174" s="122">
        <v>2021</v>
      </c>
      <c r="D174" s="244">
        <v>369</v>
      </c>
      <c r="E174" s="48"/>
    </row>
    <row r="175" spans="1:5" s="54" customFormat="1" ht="11.25" customHeight="1">
      <c r="A175" s="122">
        <v>66</v>
      </c>
      <c r="B175" s="202" t="s">
        <v>843</v>
      </c>
      <c r="C175" s="122">
        <v>2021</v>
      </c>
      <c r="D175" s="244">
        <v>615</v>
      </c>
      <c r="E175" s="48"/>
    </row>
    <row r="176" spans="1:5" s="54" customFormat="1" ht="11.25" customHeight="1">
      <c r="A176" s="122">
        <v>67</v>
      </c>
      <c r="B176" s="202" t="s">
        <v>844</v>
      </c>
      <c r="C176" s="122">
        <v>2021</v>
      </c>
      <c r="D176" s="244">
        <v>2460</v>
      </c>
      <c r="E176" s="48"/>
    </row>
    <row r="177" spans="1:5" s="54" customFormat="1" ht="11.25" customHeight="1">
      <c r="A177" s="122">
        <v>68</v>
      </c>
      <c r="B177" s="202" t="s">
        <v>845</v>
      </c>
      <c r="C177" s="122">
        <v>2021</v>
      </c>
      <c r="D177" s="244">
        <v>615</v>
      </c>
      <c r="E177" s="48"/>
    </row>
    <row r="178" spans="1:5" s="54" customFormat="1" ht="11.25" customHeight="1">
      <c r="A178" s="122">
        <v>69</v>
      </c>
      <c r="B178" s="202" t="s">
        <v>846</v>
      </c>
      <c r="C178" s="122">
        <v>2021</v>
      </c>
      <c r="D178" s="244">
        <v>615</v>
      </c>
      <c r="E178" s="48"/>
    </row>
    <row r="179" spans="1:5" s="54" customFormat="1" ht="11.25" customHeight="1">
      <c r="A179" s="122">
        <v>70</v>
      </c>
      <c r="B179" s="202" t="s">
        <v>847</v>
      </c>
      <c r="C179" s="122">
        <v>2021</v>
      </c>
      <c r="D179" s="244">
        <v>61.5</v>
      </c>
      <c r="E179" s="48"/>
    </row>
    <row r="180" spans="1:5" s="54" customFormat="1" ht="11.25" customHeight="1">
      <c r="A180" s="122">
        <v>71</v>
      </c>
      <c r="B180" s="202" t="s">
        <v>1012</v>
      </c>
      <c r="C180" s="122">
        <v>2021</v>
      </c>
      <c r="D180" s="245">
        <v>20454</v>
      </c>
      <c r="E180" s="48"/>
    </row>
    <row r="181" spans="1:5" s="54" customFormat="1" ht="11.25" customHeight="1">
      <c r="A181" s="122">
        <v>72</v>
      </c>
      <c r="B181" s="202" t="s">
        <v>1013</v>
      </c>
      <c r="C181" s="122">
        <v>2021</v>
      </c>
      <c r="D181" s="245">
        <v>3613</v>
      </c>
      <c r="E181" s="48"/>
    </row>
    <row r="182" spans="1:5" s="54" customFormat="1" ht="11.25" customHeight="1">
      <c r="A182" s="122">
        <v>73</v>
      </c>
      <c r="B182" s="202" t="s">
        <v>1014</v>
      </c>
      <c r="C182" s="122">
        <v>2021</v>
      </c>
      <c r="D182" s="245">
        <v>1550</v>
      </c>
      <c r="E182" s="48"/>
    </row>
    <row r="183" spans="1:5" s="54" customFormat="1" ht="11.25" customHeight="1">
      <c r="A183" s="122">
        <v>74</v>
      </c>
      <c r="B183" s="202" t="s">
        <v>1015</v>
      </c>
      <c r="C183" s="122">
        <v>2021</v>
      </c>
      <c r="D183" s="245">
        <v>3719</v>
      </c>
      <c r="E183" s="48"/>
    </row>
    <row r="184" spans="1:5" s="54" customFormat="1" ht="11.25" customHeight="1">
      <c r="A184" s="122">
        <v>75</v>
      </c>
      <c r="B184" s="202" t="s">
        <v>1016</v>
      </c>
      <c r="C184" s="122">
        <v>2021</v>
      </c>
      <c r="D184" s="245">
        <v>3919</v>
      </c>
      <c r="E184" s="48"/>
    </row>
    <row r="185" spans="1:5" s="54" customFormat="1" ht="13.9" customHeight="1">
      <c r="A185" s="327"/>
      <c r="B185" s="328"/>
      <c r="C185" s="327"/>
      <c r="D185" s="329">
        <f>SUM(D6:D184)</f>
        <v>944947.06</v>
      </c>
      <c r="E185" s="48"/>
    </row>
    <row r="186" spans="1:5" s="47" customFormat="1" ht="12">
      <c r="A186" s="660" t="s">
        <v>998</v>
      </c>
      <c r="B186" s="660"/>
      <c r="C186" s="660"/>
      <c r="D186" s="660"/>
      <c r="E186" s="44"/>
    </row>
    <row r="187" spans="1:5" s="47" customFormat="1" ht="24">
      <c r="A187" s="543" t="s">
        <v>10</v>
      </c>
      <c r="B187" s="543" t="s">
        <v>11</v>
      </c>
      <c r="C187" s="543" t="s">
        <v>12</v>
      </c>
      <c r="D187" s="544" t="s">
        <v>13</v>
      </c>
      <c r="E187" s="44"/>
    </row>
    <row r="188" spans="1:5" s="54" customFormat="1">
      <c r="A188" s="122"/>
      <c r="B188" s="320" t="s">
        <v>146</v>
      </c>
      <c r="C188" s="122"/>
      <c r="D188" s="203"/>
      <c r="E188" s="48"/>
    </row>
    <row r="189" spans="1:5" s="54" customFormat="1">
      <c r="A189" s="122">
        <v>1</v>
      </c>
      <c r="B189" s="202" t="s">
        <v>496</v>
      </c>
      <c r="C189" s="122">
        <v>2019</v>
      </c>
      <c r="D189" s="203">
        <v>28792.04</v>
      </c>
      <c r="E189" s="48"/>
    </row>
    <row r="190" spans="1:5" s="54" customFormat="1">
      <c r="A190" s="122">
        <v>2</v>
      </c>
      <c r="B190" s="202" t="s">
        <v>497</v>
      </c>
      <c r="C190" s="122">
        <v>2019</v>
      </c>
      <c r="D190" s="203">
        <v>3649</v>
      </c>
      <c r="E190" s="48"/>
    </row>
    <row r="191" spans="1:5" s="54" customFormat="1">
      <c r="A191" s="122">
        <v>3</v>
      </c>
      <c r="B191" s="202" t="s">
        <v>498</v>
      </c>
      <c r="C191" s="122">
        <v>2019</v>
      </c>
      <c r="D191" s="203">
        <v>9697.98</v>
      </c>
      <c r="E191" s="48"/>
    </row>
    <row r="192" spans="1:5" s="54" customFormat="1">
      <c r="A192" s="122">
        <v>4</v>
      </c>
      <c r="B192" s="202" t="s">
        <v>499</v>
      </c>
      <c r="C192" s="122">
        <v>2019</v>
      </c>
      <c r="D192" s="203">
        <v>1018.9</v>
      </c>
      <c r="E192" s="48"/>
    </row>
    <row r="193" spans="1:5" s="54" customFormat="1">
      <c r="A193" s="122">
        <v>5</v>
      </c>
      <c r="B193" s="202" t="s">
        <v>500</v>
      </c>
      <c r="C193" s="122">
        <v>2019</v>
      </c>
      <c r="D193" s="203">
        <v>1349</v>
      </c>
      <c r="E193" s="48"/>
    </row>
    <row r="194" spans="1:5" s="54" customFormat="1">
      <c r="A194" s="122">
        <v>6</v>
      </c>
      <c r="B194" s="202" t="s">
        <v>584</v>
      </c>
      <c r="C194" s="122">
        <v>2019</v>
      </c>
      <c r="D194" s="244">
        <v>3449</v>
      </c>
      <c r="E194" s="48"/>
    </row>
    <row r="195" spans="1:5" s="54" customFormat="1">
      <c r="A195" s="122">
        <v>7</v>
      </c>
      <c r="B195" s="202" t="s">
        <v>585</v>
      </c>
      <c r="C195" s="122">
        <v>2019</v>
      </c>
      <c r="D195" s="244">
        <v>899</v>
      </c>
      <c r="E195" s="48"/>
    </row>
    <row r="196" spans="1:5" s="54" customFormat="1">
      <c r="A196" s="122">
        <v>8</v>
      </c>
      <c r="B196" s="202" t="s">
        <v>586</v>
      </c>
      <c r="C196" s="122">
        <v>2019</v>
      </c>
      <c r="D196" s="244">
        <v>3380</v>
      </c>
      <c r="E196" s="48"/>
    </row>
    <row r="197" spans="1:5" s="54" customFormat="1">
      <c r="A197" s="122">
        <v>9</v>
      </c>
      <c r="B197" s="202" t="s">
        <v>587</v>
      </c>
      <c r="C197" s="122">
        <v>2020</v>
      </c>
      <c r="D197" s="244">
        <v>459.99</v>
      </c>
      <c r="E197" s="48"/>
    </row>
    <row r="198" spans="1:5" s="54" customFormat="1">
      <c r="A198" s="122">
        <v>10</v>
      </c>
      <c r="B198" s="202" t="s">
        <v>588</v>
      </c>
      <c r="C198" s="122">
        <v>2020</v>
      </c>
      <c r="D198" s="244">
        <v>2596</v>
      </c>
      <c r="E198" s="48"/>
    </row>
    <row r="199" spans="1:5" s="54" customFormat="1">
      <c r="A199" s="122">
        <v>11</v>
      </c>
      <c r="B199" s="202" t="s">
        <v>848</v>
      </c>
      <c r="C199" s="122">
        <v>2020</v>
      </c>
      <c r="D199" s="244">
        <v>3530.1</v>
      </c>
      <c r="E199" s="48"/>
    </row>
    <row r="200" spans="1:5" s="54" customFormat="1">
      <c r="A200" s="122">
        <v>12</v>
      </c>
      <c r="B200" s="202" t="s">
        <v>849</v>
      </c>
      <c r="C200" s="122">
        <v>2020</v>
      </c>
      <c r="D200" s="244">
        <v>9989</v>
      </c>
      <c r="E200" s="48"/>
    </row>
    <row r="201" spans="1:5" s="54" customFormat="1">
      <c r="A201" s="122">
        <v>13</v>
      </c>
      <c r="B201" s="202" t="s">
        <v>850</v>
      </c>
      <c r="C201" s="122">
        <v>2020</v>
      </c>
      <c r="D201" s="244">
        <v>8719</v>
      </c>
      <c r="E201" s="48"/>
    </row>
    <row r="202" spans="1:5" s="54" customFormat="1">
      <c r="A202" s="122">
        <v>14</v>
      </c>
      <c r="B202" s="202" t="s">
        <v>851</v>
      </c>
      <c r="C202" s="122">
        <v>2020</v>
      </c>
      <c r="D202" s="244">
        <v>35460</v>
      </c>
      <c r="E202" s="48"/>
    </row>
    <row r="203" spans="1:5" s="54" customFormat="1">
      <c r="A203" s="122">
        <v>15</v>
      </c>
      <c r="B203" s="202" t="s">
        <v>587</v>
      </c>
      <c r="C203" s="122">
        <v>2020</v>
      </c>
      <c r="D203" s="244">
        <v>459.99</v>
      </c>
      <c r="E203" s="48"/>
    </row>
    <row r="204" spans="1:5" s="54" customFormat="1">
      <c r="A204" s="122">
        <v>16</v>
      </c>
      <c r="B204" s="202" t="s">
        <v>852</v>
      </c>
      <c r="C204" s="122">
        <v>2021</v>
      </c>
      <c r="D204" s="244">
        <v>1139.48</v>
      </c>
      <c r="E204" s="48"/>
    </row>
    <row r="205" spans="1:5" s="54" customFormat="1">
      <c r="A205" s="122">
        <v>17</v>
      </c>
      <c r="B205" s="202" t="s">
        <v>853</v>
      </c>
      <c r="C205" s="122">
        <v>2021</v>
      </c>
      <c r="D205" s="244">
        <v>4499</v>
      </c>
      <c r="E205" s="48"/>
    </row>
    <row r="206" spans="1:5" s="54" customFormat="1">
      <c r="A206" s="122">
        <v>18</v>
      </c>
      <c r="B206" s="202" t="s">
        <v>854</v>
      </c>
      <c r="C206" s="122">
        <v>2021</v>
      </c>
      <c r="D206" s="244">
        <v>21995</v>
      </c>
      <c r="E206" s="48"/>
    </row>
    <row r="207" spans="1:5" s="54" customFormat="1">
      <c r="A207" s="122">
        <v>19</v>
      </c>
      <c r="B207" s="202" t="s">
        <v>1017</v>
      </c>
      <c r="C207" s="122">
        <v>2021</v>
      </c>
      <c r="D207" s="245">
        <v>319</v>
      </c>
      <c r="E207" s="48"/>
    </row>
    <row r="208" spans="1:5" s="54" customFormat="1">
      <c r="A208" s="122">
        <v>20</v>
      </c>
      <c r="B208" s="202" t="s">
        <v>1018</v>
      </c>
      <c r="C208" s="122">
        <v>2021</v>
      </c>
      <c r="D208" s="245">
        <v>1053</v>
      </c>
      <c r="E208" s="48"/>
    </row>
    <row r="209" spans="1:5" s="54" customFormat="1">
      <c r="A209" s="122">
        <v>21</v>
      </c>
      <c r="B209" s="202" t="s">
        <v>1019</v>
      </c>
      <c r="C209" s="122">
        <v>2021</v>
      </c>
      <c r="D209" s="245">
        <v>3569</v>
      </c>
      <c r="E209" s="48"/>
    </row>
    <row r="210" spans="1:5" s="54" customFormat="1">
      <c r="A210" s="122">
        <v>22</v>
      </c>
      <c r="B210" s="202" t="s">
        <v>1018</v>
      </c>
      <c r="C210" s="122">
        <v>2021</v>
      </c>
      <c r="D210" s="245">
        <v>853</v>
      </c>
      <c r="E210" s="48"/>
    </row>
    <row r="211" spans="1:5" s="54" customFormat="1">
      <c r="A211" s="122">
        <v>23</v>
      </c>
      <c r="B211" s="202" t="s">
        <v>1020</v>
      </c>
      <c r="C211" s="122">
        <v>2022</v>
      </c>
      <c r="D211" s="250">
        <v>5300</v>
      </c>
      <c r="E211" s="48"/>
    </row>
    <row r="212" spans="1:5" s="54" customFormat="1">
      <c r="A212" s="122">
        <v>24</v>
      </c>
      <c r="B212" s="202" t="s">
        <v>1020</v>
      </c>
      <c r="C212" s="122">
        <v>2022</v>
      </c>
      <c r="D212" s="250">
        <v>5300</v>
      </c>
      <c r="E212" s="48"/>
    </row>
    <row r="213" spans="1:5" s="54" customFormat="1">
      <c r="A213" s="122">
        <v>25</v>
      </c>
      <c r="B213" s="202" t="s">
        <v>1183</v>
      </c>
      <c r="C213" s="122">
        <v>2022</v>
      </c>
      <c r="D213" s="250">
        <v>15000</v>
      </c>
      <c r="E213" s="48"/>
    </row>
    <row r="214" spans="1:5" s="54" customFormat="1">
      <c r="A214" s="122">
        <v>26</v>
      </c>
      <c r="B214" s="202" t="s">
        <v>1184</v>
      </c>
      <c r="C214" s="122">
        <v>2022</v>
      </c>
      <c r="D214" s="250">
        <v>4000</v>
      </c>
      <c r="E214" s="48"/>
    </row>
    <row r="215" spans="1:5" s="54" customFormat="1">
      <c r="A215" s="122">
        <v>27</v>
      </c>
      <c r="B215" s="202" t="s">
        <v>1185</v>
      </c>
      <c r="C215" s="122">
        <v>2022</v>
      </c>
      <c r="D215" s="250">
        <v>653.57000000000005</v>
      </c>
      <c r="E215" s="48"/>
    </row>
    <row r="216" spans="1:5" s="54" customFormat="1">
      <c r="A216" s="122">
        <v>28</v>
      </c>
      <c r="B216" s="202" t="s">
        <v>1184</v>
      </c>
      <c r="C216" s="122">
        <v>2023</v>
      </c>
      <c r="D216" s="250">
        <v>3799</v>
      </c>
      <c r="E216" s="48"/>
    </row>
    <row r="217" spans="1:5" s="54" customFormat="1">
      <c r="A217" s="122">
        <v>29</v>
      </c>
      <c r="B217" s="202" t="s">
        <v>1186</v>
      </c>
      <c r="C217" s="122">
        <v>2023</v>
      </c>
      <c r="D217" s="250">
        <v>2149</v>
      </c>
      <c r="E217" s="48"/>
    </row>
    <row r="218" spans="1:5" s="54" customFormat="1">
      <c r="A218" s="122">
        <v>30</v>
      </c>
      <c r="B218" s="202" t="s">
        <v>1438</v>
      </c>
      <c r="C218" s="122">
        <v>2023</v>
      </c>
      <c r="D218" s="250">
        <v>1399</v>
      </c>
      <c r="E218" s="48"/>
    </row>
    <row r="219" spans="1:5" s="54" customFormat="1">
      <c r="A219" s="122">
        <v>31</v>
      </c>
      <c r="B219" s="202" t="s">
        <v>1439</v>
      </c>
      <c r="C219" s="122">
        <v>2023</v>
      </c>
      <c r="D219" s="250">
        <v>6600</v>
      </c>
      <c r="E219" s="48"/>
    </row>
    <row r="220" spans="1:5" s="54" customFormat="1">
      <c r="A220" s="122">
        <v>32</v>
      </c>
      <c r="B220" s="202" t="s">
        <v>1440</v>
      </c>
      <c r="C220" s="122">
        <v>2023</v>
      </c>
      <c r="D220" s="250">
        <v>2900</v>
      </c>
      <c r="E220" s="48"/>
    </row>
    <row r="221" spans="1:5" s="54" customFormat="1">
      <c r="A221" s="122">
        <v>33</v>
      </c>
      <c r="B221" s="202" t="s">
        <v>1441</v>
      </c>
      <c r="C221" s="122">
        <v>2024</v>
      </c>
      <c r="D221" s="250">
        <v>13599</v>
      </c>
      <c r="E221" s="48"/>
    </row>
    <row r="222" spans="1:5" s="54" customFormat="1">
      <c r="A222" s="122">
        <v>34</v>
      </c>
      <c r="B222" s="202" t="s">
        <v>1442</v>
      </c>
      <c r="C222" s="122">
        <v>2024</v>
      </c>
      <c r="D222" s="250">
        <v>15730</v>
      </c>
      <c r="E222" s="48"/>
    </row>
    <row r="223" spans="1:5" s="54" customFormat="1" ht="18" customHeight="1">
      <c r="A223" s="327"/>
      <c r="B223" s="328" t="s">
        <v>0</v>
      </c>
      <c r="C223" s="327"/>
      <c r="D223" s="329">
        <f>SUM(D189:D222)</f>
        <v>223306.05000000002</v>
      </c>
      <c r="E223" s="48"/>
    </row>
    <row r="224" spans="1:5" s="47" customFormat="1" ht="10.5" customHeight="1">
      <c r="A224" s="660" t="s">
        <v>401</v>
      </c>
      <c r="B224" s="660"/>
      <c r="C224" s="660"/>
      <c r="D224" s="660"/>
      <c r="E224" s="44"/>
    </row>
    <row r="225" spans="1:5" s="54" customFormat="1">
      <c r="A225" s="122">
        <v>1</v>
      </c>
      <c r="B225" s="202" t="s">
        <v>823</v>
      </c>
      <c r="C225" s="122">
        <v>2020</v>
      </c>
      <c r="D225" s="203">
        <v>1888.05</v>
      </c>
      <c r="E225" s="48"/>
    </row>
    <row r="226" spans="1:5" s="47" customFormat="1" ht="13.5" customHeight="1">
      <c r="A226" s="330"/>
      <c r="B226" s="331" t="s">
        <v>0</v>
      </c>
      <c r="C226" s="332"/>
      <c r="D226" s="329">
        <f>SUM(D225:D225)</f>
        <v>1888.05</v>
      </c>
      <c r="E226" s="492"/>
    </row>
    <row r="227" spans="1:5" s="47" customFormat="1" ht="14.25" customHeight="1">
      <c r="A227" s="70"/>
      <c r="B227" s="70"/>
      <c r="C227" s="57"/>
      <c r="D227" s="71"/>
      <c r="E227" s="44"/>
    </row>
    <row r="228" spans="1:5" s="47" customFormat="1" ht="13.5" customHeight="1">
      <c r="A228" s="507"/>
      <c r="B228" s="507"/>
      <c r="C228" s="53"/>
      <c r="D228" s="506"/>
      <c r="E228" s="44"/>
    </row>
    <row r="229" spans="1:5" s="175" customFormat="1" ht="13.5" customHeight="1">
      <c r="A229" s="661" t="s">
        <v>673</v>
      </c>
      <c r="B229" s="661"/>
      <c r="C229" s="661"/>
      <c r="D229" s="661"/>
      <c r="E229" s="32"/>
    </row>
    <row r="230" spans="1:5" s="175" customFormat="1" ht="13.5" customHeight="1">
      <c r="A230" s="660" t="s">
        <v>873</v>
      </c>
      <c r="B230" s="660"/>
      <c r="C230" s="660"/>
      <c r="D230" s="660"/>
      <c r="E230" s="32"/>
    </row>
    <row r="231" spans="1:5" s="47" customFormat="1" ht="12">
      <c r="A231" s="103">
        <v>1</v>
      </c>
      <c r="B231" s="136" t="s">
        <v>591</v>
      </c>
      <c r="C231" s="101">
        <v>2019</v>
      </c>
      <c r="D231" s="177">
        <v>800</v>
      </c>
      <c r="E231" s="44"/>
    </row>
    <row r="232" spans="1:5" s="14" customFormat="1" ht="12">
      <c r="A232" s="103">
        <v>2</v>
      </c>
      <c r="B232" s="136" t="s">
        <v>591</v>
      </c>
      <c r="C232" s="101">
        <v>2019</v>
      </c>
      <c r="D232" s="177">
        <v>625</v>
      </c>
      <c r="E232" s="32"/>
    </row>
    <row r="233" spans="1:5" s="14" customFormat="1" ht="12">
      <c r="A233" s="103">
        <v>3</v>
      </c>
      <c r="B233" s="137" t="s">
        <v>591</v>
      </c>
      <c r="C233" s="101">
        <v>2019</v>
      </c>
      <c r="D233" s="177">
        <v>625</v>
      </c>
      <c r="E233" s="32"/>
    </row>
    <row r="234" spans="1:5" s="14" customFormat="1" ht="12">
      <c r="A234" s="103">
        <v>4</v>
      </c>
      <c r="B234" s="137" t="s">
        <v>591</v>
      </c>
      <c r="C234" s="101">
        <v>2019</v>
      </c>
      <c r="D234" s="177">
        <v>850</v>
      </c>
      <c r="E234" s="32"/>
    </row>
    <row r="235" spans="1:5" s="14" customFormat="1" ht="12">
      <c r="A235" s="103">
        <v>5</v>
      </c>
      <c r="B235" s="137" t="s">
        <v>591</v>
      </c>
      <c r="C235" s="101">
        <v>2019</v>
      </c>
      <c r="D235" s="177">
        <v>850</v>
      </c>
      <c r="E235" s="32"/>
    </row>
    <row r="236" spans="1:5" s="14" customFormat="1" ht="12">
      <c r="A236" s="103">
        <v>6</v>
      </c>
      <c r="B236" s="137" t="s">
        <v>591</v>
      </c>
      <c r="C236" s="101">
        <v>2019</v>
      </c>
      <c r="D236" s="177">
        <v>850</v>
      </c>
      <c r="E236" s="32"/>
    </row>
    <row r="237" spans="1:5" s="14" customFormat="1" ht="12">
      <c r="A237" s="103">
        <v>7</v>
      </c>
      <c r="B237" s="137" t="s">
        <v>591</v>
      </c>
      <c r="C237" s="101">
        <v>2019</v>
      </c>
      <c r="D237" s="177">
        <v>850</v>
      </c>
      <c r="E237" s="32"/>
    </row>
    <row r="238" spans="1:5" s="14" customFormat="1" ht="12">
      <c r="A238" s="103">
        <v>8</v>
      </c>
      <c r="B238" s="137" t="s">
        <v>591</v>
      </c>
      <c r="C238" s="101">
        <v>2019</v>
      </c>
      <c r="D238" s="177">
        <v>850</v>
      </c>
      <c r="E238" s="32"/>
    </row>
    <row r="239" spans="1:5" s="14" customFormat="1" ht="12">
      <c r="A239" s="103">
        <v>9</v>
      </c>
      <c r="B239" s="137" t="s">
        <v>591</v>
      </c>
      <c r="C239" s="101">
        <v>2019</v>
      </c>
      <c r="D239" s="177">
        <v>850</v>
      </c>
      <c r="E239" s="32"/>
    </row>
    <row r="240" spans="1:5" s="14" customFormat="1" ht="12">
      <c r="A240" s="103">
        <v>10</v>
      </c>
      <c r="B240" s="137" t="s">
        <v>591</v>
      </c>
      <c r="C240" s="101">
        <v>2019</v>
      </c>
      <c r="D240" s="177">
        <v>850</v>
      </c>
      <c r="E240" s="32"/>
    </row>
    <row r="241" spans="1:5" s="14" customFormat="1" ht="12">
      <c r="A241" s="103">
        <v>11</v>
      </c>
      <c r="B241" s="137" t="s">
        <v>703</v>
      </c>
      <c r="C241" s="101">
        <v>2020</v>
      </c>
      <c r="D241" s="177">
        <v>2500</v>
      </c>
      <c r="E241" s="32"/>
    </row>
    <row r="242" spans="1:5" s="14" customFormat="1" ht="12">
      <c r="A242" s="103">
        <v>12</v>
      </c>
      <c r="B242" s="137" t="s">
        <v>920</v>
      </c>
      <c r="C242" s="101">
        <v>2021</v>
      </c>
      <c r="D242" s="177">
        <v>4589.1000000000004</v>
      </c>
      <c r="E242" s="32"/>
    </row>
    <row r="243" spans="1:5" s="14" customFormat="1" ht="12">
      <c r="A243" s="103">
        <v>13</v>
      </c>
      <c r="B243" s="137" t="s">
        <v>921</v>
      </c>
      <c r="C243" s="101">
        <v>2021</v>
      </c>
      <c r="D243" s="177">
        <v>3210.3</v>
      </c>
      <c r="E243" s="32"/>
    </row>
    <row r="244" spans="1:5" s="14" customFormat="1" ht="12">
      <c r="A244" s="103">
        <v>14</v>
      </c>
      <c r="B244" s="137" t="s">
        <v>922</v>
      </c>
      <c r="C244" s="101">
        <v>2021</v>
      </c>
      <c r="D244" s="177">
        <v>2781.6</v>
      </c>
      <c r="E244" s="32"/>
    </row>
    <row r="245" spans="1:5" s="14" customFormat="1" ht="12">
      <c r="A245" s="103">
        <v>15</v>
      </c>
      <c r="B245" s="137" t="s">
        <v>1357</v>
      </c>
      <c r="C245" s="101">
        <v>2023</v>
      </c>
      <c r="D245" s="177">
        <v>670</v>
      </c>
      <c r="E245" s="32"/>
    </row>
    <row r="246" spans="1:5" s="175" customFormat="1" ht="13.5" customHeight="1">
      <c r="A246" s="659" t="s">
        <v>0</v>
      </c>
      <c r="B246" s="659"/>
      <c r="C246" s="659"/>
      <c r="D246" s="498">
        <f>SUM(D231:D245)</f>
        <v>21751</v>
      </c>
      <c r="E246" s="32"/>
    </row>
    <row r="247" spans="1:5" s="175" customFormat="1" ht="12">
      <c r="A247" s="660" t="s">
        <v>874</v>
      </c>
      <c r="B247" s="660"/>
      <c r="C247" s="660"/>
      <c r="D247" s="660"/>
      <c r="E247" s="32"/>
    </row>
    <row r="248" spans="1:5" s="175" customFormat="1" ht="24">
      <c r="A248" s="101">
        <v>1</v>
      </c>
      <c r="B248" s="179" t="s">
        <v>704</v>
      </c>
      <c r="C248" s="103">
        <v>2020</v>
      </c>
      <c r="D248" s="104">
        <f>2740*5</f>
        <v>13700</v>
      </c>
      <c r="E248" s="45"/>
    </row>
    <row r="249" spans="1:5" s="175" customFormat="1" ht="12">
      <c r="A249" s="101">
        <v>2</v>
      </c>
      <c r="B249" s="179" t="s">
        <v>923</v>
      </c>
      <c r="C249" s="103">
        <v>2021</v>
      </c>
      <c r="D249" s="104">
        <v>1449</v>
      </c>
      <c r="E249" s="45"/>
    </row>
    <row r="250" spans="1:5" s="175" customFormat="1" ht="12">
      <c r="A250" s="101">
        <v>3</v>
      </c>
      <c r="B250" s="179" t="s">
        <v>924</v>
      </c>
      <c r="C250" s="103">
        <v>2021</v>
      </c>
      <c r="D250" s="104">
        <v>1799</v>
      </c>
      <c r="E250" s="45"/>
    </row>
    <row r="251" spans="1:5" s="175" customFormat="1" ht="13.5" customHeight="1">
      <c r="A251" s="659" t="s">
        <v>0</v>
      </c>
      <c r="B251" s="659"/>
      <c r="C251" s="659"/>
      <c r="D251" s="498">
        <f>SUM(D248:D250)</f>
        <v>16948</v>
      </c>
      <c r="E251" s="32"/>
    </row>
    <row r="252" spans="1:5" s="14" customFormat="1" ht="13.5" customHeight="1">
      <c r="A252" s="660" t="s">
        <v>401</v>
      </c>
      <c r="B252" s="660"/>
      <c r="C252" s="660"/>
      <c r="D252" s="660"/>
      <c r="E252" s="32"/>
    </row>
    <row r="253" spans="1:5" s="14" customFormat="1" ht="13.5" customHeight="1">
      <c r="A253" s="101">
        <v>1</v>
      </c>
      <c r="B253" s="102" t="s">
        <v>925</v>
      </c>
      <c r="C253" s="103"/>
      <c r="D253" s="180"/>
      <c r="E253" s="32"/>
    </row>
    <row r="254" spans="1:5" s="14" customFormat="1" ht="13.5" customHeight="1">
      <c r="A254" s="659" t="s">
        <v>0</v>
      </c>
      <c r="B254" s="659"/>
      <c r="C254" s="659"/>
      <c r="D254" s="498">
        <f>SUM(D253:D253)</f>
        <v>0</v>
      </c>
      <c r="E254" s="166"/>
    </row>
    <row r="255" spans="1:5" s="47" customFormat="1" ht="13.5" customHeight="1">
      <c r="E255" s="44"/>
    </row>
    <row r="256" spans="1:5" s="47" customFormat="1" ht="13.5" customHeight="1">
      <c r="A256" s="73"/>
      <c r="B256" s="73"/>
      <c r="C256" s="61"/>
      <c r="D256" s="74"/>
      <c r="E256" s="44"/>
    </row>
    <row r="257" spans="1:5" s="47" customFormat="1" ht="13.5" customHeight="1">
      <c r="A257" s="661" t="s">
        <v>167</v>
      </c>
      <c r="B257" s="661"/>
      <c r="C257" s="661"/>
      <c r="D257" s="661"/>
      <c r="E257" s="44"/>
    </row>
    <row r="258" spans="1:5" s="47" customFormat="1" ht="13.5" customHeight="1">
      <c r="A258" s="660" t="s">
        <v>873</v>
      </c>
      <c r="B258" s="660"/>
      <c r="C258" s="660"/>
      <c r="D258" s="660"/>
      <c r="E258" s="44"/>
    </row>
    <row r="259" spans="1:5" s="54" customFormat="1" ht="13.15" customHeight="1">
      <c r="A259" s="122">
        <v>1</v>
      </c>
      <c r="B259" s="202" t="s">
        <v>502</v>
      </c>
      <c r="C259" s="122">
        <v>2019</v>
      </c>
      <c r="D259" s="203">
        <v>30750</v>
      </c>
      <c r="E259" s="48"/>
    </row>
    <row r="260" spans="1:5" s="54" customFormat="1" ht="14.1" customHeight="1">
      <c r="A260" s="122">
        <v>2</v>
      </c>
      <c r="B260" s="202" t="s">
        <v>503</v>
      </c>
      <c r="C260" s="122">
        <v>2019</v>
      </c>
      <c r="D260" s="203">
        <v>7552.2</v>
      </c>
      <c r="E260" s="48"/>
    </row>
    <row r="261" spans="1:5" s="54" customFormat="1">
      <c r="A261" s="122">
        <v>3</v>
      </c>
      <c r="B261" s="202" t="s">
        <v>504</v>
      </c>
      <c r="C261" s="122">
        <v>2019</v>
      </c>
      <c r="D261" s="203">
        <v>18400.8</v>
      </c>
      <c r="E261" s="48"/>
    </row>
    <row r="262" spans="1:5" s="54" customFormat="1">
      <c r="A262" s="122">
        <v>4</v>
      </c>
      <c r="B262" s="202" t="s">
        <v>505</v>
      </c>
      <c r="C262" s="122">
        <v>2019</v>
      </c>
      <c r="D262" s="203">
        <v>7503</v>
      </c>
      <c r="E262" s="48"/>
    </row>
    <row r="263" spans="1:5" s="54" customFormat="1">
      <c r="A263" s="122">
        <v>5</v>
      </c>
      <c r="B263" s="202" t="s">
        <v>506</v>
      </c>
      <c r="C263" s="122">
        <v>2019</v>
      </c>
      <c r="D263" s="203">
        <v>1476</v>
      </c>
      <c r="E263" s="48"/>
    </row>
    <row r="264" spans="1:5" s="54" customFormat="1">
      <c r="A264" s="122">
        <v>6</v>
      </c>
      <c r="B264" s="202" t="s">
        <v>507</v>
      </c>
      <c r="C264" s="122">
        <v>2019</v>
      </c>
      <c r="D264" s="203">
        <v>1316.1</v>
      </c>
      <c r="E264" s="48"/>
    </row>
    <row r="265" spans="1:5" s="54" customFormat="1">
      <c r="A265" s="122">
        <v>7</v>
      </c>
      <c r="B265" s="202" t="s">
        <v>508</v>
      </c>
      <c r="C265" s="122">
        <v>2019</v>
      </c>
      <c r="D265" s="203">
        <v>1064.93</v>
      </c>
      <c r="E265" s="48"/>
    </row>
    <row r="266" spans="1:5" s="54" customFormat="1">
      <c r="A266" s="122">
        <v>8</v>
      </c>
      <c r="B266" s="202" t="s">
        <v>594</v>
      </c>
      <c r="C266" s="122">
        <v>2019</v>
      </c>
      <c r="D266" s="244">
        <v>9500</v>
      </c>
      <c r="E266" s="48"/>
    </row>
    <row r="267" spans="1:5" s="54" customFormat="1">
      <c r="A267" s="122">
        <v>9</v>
      </c>
      <c r="B267" s="202" t="s">
        <v>595</v>
      </c>
      <c r="C267" s="122">
        <v>2019</v>
      </c>
      <c r="D267" s="244">
        <v>8000</v>
      </c>
      <c r="E267" s="48"/>
    </row>
    <row r="268" spans="1:5" s="54" customFormat="1">
      <c r="A268" s="122">
        <v>10</v>
      </c>
      <c r="B268" s="202" t="s">
        <v>596</v>
      </c>
      <c r="C268" s="122">
        <v>2019</v>
      </c>
      <c r="D268" s="244">
        <v>1010</v>
      </c>
      <c r="E268" s="48"/>
    </row>
    <row r="269" spans="1:5" s="54" customFormat="1">
      <c r="A269" s="122">
        <v>11</v>
      </c>
      <c r="B269" s="202" t="s">
        <v>801</v>
      </c>
      <c r="C269" s="122">
        <v>2020</v>
      </c>
      <c r="D269" s="244">
        <v>7736.7</v>
      </c>
      <c r="E269" s="48"/>
    </row>
    <row r="270" spans="1:5" s="54" customFormat="1">
      <c r="A270" s="122">
        <v>12</v>
      </c>
      <c r="B270" s="202" t="s">
        <v>513</v>
      </c>
      <c r="C270" s="122">
        <v>2021</v>
      </c>
      <c r="D270" s="244">
        <v>2111.34</v>
      </c>
      <c r="E270" s="48"/>
    </row>
    <row r="271" spans="1:5" s="54" customFormat="1">
      <c r="A271" s="122">
        <v>13</v>
      </c>
      <c r="B271" s="202" t="s">
        <v>1411</v>
      </c>
      <c r="C271" s="122">
        <v>2023</v>
      </c>
      <c r="D271" s="244">
        <v>1800</v>
      </c>
      <c r="E271" s="48"/>
    </row>
    <row r="272" spans="1:5" s="47" customFormat="1" ht="13.5" customHeight="1">
      <c r="A272" s="659" t="s">
        <v>0</v>
      </c>
      <c r="B272" s="659"/>
      <c r="C272" s="659"/>
      <c r="D272" s="498">
        <f>SUM(D259:D271)</f>
        <v>98221.069999999992</v>
      </c>
      <c r="E272" s="44"/>
    </row>
    <row r="273" spans="1:5" s="47" customFormat="1" ht="12">
      <c r="A273" s="660" t="s">
        <v>874</v>
      </c>
      <c r="B273" s="660"/>
      <c r="C273" s="660"/>
      <c r="D273" s="660"/>
      <c r="E273" s="44"/>
    </row>
    <row r="274" spans="1:5" s="54" customFormat="1" ht="22.15" customHeight="1">
      <c r="A274" s="122">
        <v>1</v>
      </c>
      <c r="B274" s="202" t="s">
        <v>865</v>
      </c>
      <c r="C274" s="122">
        <v>2019</v>
      </c>
      <c r="D274" s="244">
        <v>61084.26</v>
      </c>
      <c r="E274" s="50"/>
    </row>
    <row r="275" spans="1:5" s="54" customFormat="1" ht="22.15" customHeight="1">
      <c r="A275" s="122">
        <v>2</v>
      </c>
      <c r="B275" s="202" t="s">
        <v>802</v>
      </c>
      <c r="C275" s="122">
        <v>2020</v>
      </c>
      <c r="D275" s="244">
        <v>3499</v>
      </c>
      <c r="E275" s="48"/>
    </row>
    <row r="276" spans="1:5" s="54" customFormat="1" ht="22.15" customHeight="1">
      <c r="A276" s="122">
        <v>3</v>
      </c>
      <c r="B276" s="202" t="s">
        <v>1021</v>
      </c>
      <c r="C276" s="122">
        <v>2021</v>
      </c>
      <c r="D276" s="244">
        <v>3300</v>
      </c>
      <c r="E276" s="48"/>
    </row>
    <row r="277" spans="1:5" s="54" customFormat="1" ht="22.15" customHeight="1">
      <c r="A277" s="122">
        <v>4</v>
      </c>
      <c r="B277" s="202" t="s">
        <v>1022</v>
      </c>
      <c r="C277" s="122">
        <v>2021</v>
      </c>
      <c r="D277" s="244">
        <v>2857.51</v>
      </c>
      <c r="E277" s="48"/>
    </row>
    <row r="278" spans="1:5" s="54" customFormat="1" ht="22.15" customHeight="1">
      <c r="A278" s="122">
        <v>5</v>
      </c>
      <c r="B278" s="202" t="s">
        <v>1023</v>
      </c>
      <c r="C278" s="122">
        <v>2021</v>
      </c>
      <c r="D278" s="244">
        <v>2956.05</v>
      </c>
      <c r="E278" s="48"/>
    </row>
    <row r="279" spans="1:5" s="54" customFormat="1" ht="22.15" customHeight="1">
      <c r="A279" s="122">
        <v>6</v>
      </c>
      <c r="B279" s="202" t="s">
        <v>1149</v>
      </c>
      <c r="C279" s="122">
        <v>2022</v>
      </c>
      <c r="D279" s="244">
        <v>1320</v>
      </c>
      <c r="E279" s="48"/>
    </row>
    <row r="280" spans="1:5" s="54" customFormat="1" ht="22.15" customHeight="1">
      <c r="A280" s="122">
        <v>7</v>
      </c>
      <c r="B280" s="202" t="s">
        <v>1150</v>
      </c>
      <c r="C280" s="122">
        <v>2022</v>
      </c>
      <c r="D280" s="244">
        <v>2750</v>
      </c>
      <c r="E280" s="48"/>
    </row>
    <row r="281" spans="1:5" s="54" customFormat="1" ht="22.15" customHeight="1">
      <c r="A281" s="122">
        <v>8</v>
      </c>
      <c r="B281" s="202" t="s">
        <v>1412</v>
      </c>
      <c r="C281" s="122">
        <v>2023</v>
      </c>
      <c r="D281" s="244">
        <v>3000</v>
      </c>
      <c r="E281" s="48"/>
    </row>
    <row r="282" spans="1:5" s="54" customFormat="1" ht="22.15" customHeight="1">
      <c r="A282" s="122">
        <v>9</v>
      </c>
      <c r="B282" s="202" t="s">
        <v>1413</v>
      </c>
      <c r="C282" s="122">
        <v>2023</v>
      </c>
      <c r="D282" s="244">
        <v>3999</v>
      </c>
      <c r="E282" s="48"/>
    </row>
    <row r="283" spans="1:5" s="54" customFormat="1" ht="22.15" customHeight="1">
      <c r="A283" s="122">
        <v>10</v>
      </c>
      <c r="B283" s="202" t="s">
        <v>1414</v>
      </c>
      <c r="C283" s="122">
        <v>2023</v>
      </c>
      <c r="D283" s="244">
        <v>2100</v>
      </c>
      <c r="E283" s="48"/>
    </row>
    <row r="284" spans="1:5" s="47" customFormat="1" ht="13.5" customHeight="1">
      <c r="A284" s="659" t="s">
        <v>0</v>
      </c>
      <c r="B284" s="659"/>
      <c r="C284" s="659"/>
      <c r="D284" s="498">
        <f>SUM(D274:D283)</f>
        <v>86865.82</v>
      </c>
      <c r="E284" s="44"/>
    </row>
    <row r="285" spans="1:5" s="47" customFormat="1" ht="13.5" customHeight="1">
      <c r="A285" s="660" t="s">
        <v>401</v>
      </c>
      <c r="B285" s="660"/>
      <c r="C285" s="660"/>
      <c r="D285" s="660"/>
      <c r="E285" s="44"/>
    </row>
    <row r="286" spans="1:5" s="47" customFormat="1" ht="13.5" customHeight="1">
      <c r="A286" s="122">
        <v>1</v>
      </c>
      <c r="B286" s="202" t="s">
        <v>597</v>
      </c>
      <c r="C286" s="122">
        <v>2019</v>
      </c>
      <c r="D286" s="244">
        <v>12377.49</v>
      </c>
      <c r="E286" s="44"/>
    </row>
    <row r="287" spans="1:5" s="47" customFormat="1" ht="13.5" customHeight="1">
      <c r="A287" s="659" t="s">
        <v>0</v>
      </c>
      <c r="B287" s="659"/>
      <c r="C287" s="659"/>
      <c r="D287" s="498">
        <f>SUM(D286)</f>
        <v>12377.49</v>
      </c>
      <c r="E287" s="492"/>
    </row>
    <row r="288" spans="1:5" s="47" customFormat="1" ht="13.5" customHeight="1">
      <c r="A288" s="338"/>
      <c r="B288" s="338"/>
      <c r="C288" s="338"/>
      <c r="D288" s="339"/>
      <c r="E288" s="44"/>
    </row>
    <row r="289" spans="1:5" s="47" customFormat="1" ht="13.5" customHeight="1">
      <c r="A289" s="70"/>
      <c r="B289" s="70"/>
      <c r="C289" s="70"/>
      <c r="D289" s="71"/>
      <c r="E289" s="44"/>
    </row>
    <row r="290" spans="1:5" s="14" customFormat="1" ht="13.5" customHeight="1">
      <c r="A290" s="661" t="s">
        <v>168</v>
      </c>
      <c r="B290" s="661"/>
      <c r="C290" s="661"/>
      <c r="D290" s="661"/>
      <c r="E290" s="32"/>
    </row>
    <row r="291" spans="1:5" s="14" customFormat="1" ht="13.5" customHeight="1">
      <c r="A291" s="660" t="s">
        <v>873</v>
      </c>
      <c r="B291" s="660"/>
      <c r="C291" s="660"/>
      <c r="D291" s="660"/>
      <c r="E291" s="32"/>
    </row>
    <row r="292" spans="1:5" s="54" customFormat="1" ht="25.5">
      <c r="A292" s="122">
        <v>1</v>
      </c>
      <c r="B292" s="202" t="s">
        <v>598</v>
      </c>
      <c r="C292" s="122">
        <v>2019</v>
      </c>
      <c r="D292" s="244">
        <v>3259</v>
      </c>
      <c r="E292" s="48"/>
    </row>
    <row r="293" spans="1:5" s="54" customFormat="1">
      <c r="A293" s="122">
        <v>2</v>
      </c>
      <c r="B293" s="202" t="s">
        <v>599</v>
      </c>
      <c r="C293" s="122">
        <v>2019</v>
      </c>
      <c r="D293" s="244">
        <v>2214</v>
      </c>
      <c r="E293" s="48"/>
    </row>
    <row r="294" spans="1:5" s="54" customFormat="1">
      <c r="A294" s="122">
        <v>3</v>
      </c>
      <c r="B294" s="202" t="s">
        <v>600</v>
      </c>
      <c r="C294" s="122">
        <v>2019</v>
      </c>
      <c r="D294" s="244">
        <v>1525.2</v>
      </c>
      <c r="E294" s="48"/>
    </row>
    <row r="295" spans="1:5" s="54" customFormat="1">
      <c r="A295" s="122">
        <v>4</v>
      </c>
      <c r="B295" s="202" t="s">
        <v>601</v>
      </c>
      <c r="C295" s="122">
        <v>2019</v>
      </c>
      <c r="D295" s="244">
        <v>998.99</v>
      </c>
      <c r="E295" s="48"/>
    </row>
    <row r="296" spans="1:5" s="54" customFormat="1">
      <c r="A296" s="122">
        <v>5</v>
      </c>
      <c r="B296" s="202" t="s">
        <v>793</v>
      </c>
      <c r="C296" s="122">
        <v>2020</v>
      </c>
      <c r="D296" s="244">
        <v>688.8</v>
      </c>
      <c r="E296" s="48"/>
    </row>
    <row r="297" spans="1:5" s="54" customFormat="1">
      <c r="A297" s="122">
        <v>6</v>
      </c>
      <c r="B297" s="202" t="s">
        <v>794</v>
      </c>
      <c r="C297" s="122">
        <v>2020</v>
      </c>
      <c r="D297" s="244">
        <v>27140</v>
      </c>
      <c r="E297" s="48"/>
    </row>
    <row r="298" spans="1:5" s="54" customFormat="1">
      <c r="A298" s="122">
        <v>7</v>
      </c>
      <c r="B298" s="202" t="s">
        <v>980</v>
      </c>
      <c r="C298" s="122">
        <v>2020</v>
      </c>
      <c r="D298" s="244">
        <v>3800</v>
      </c>
      <c r="E298" s="48"/>
    </row>
    <row r="299" spans="1:5" s="54" customFormat="1">
      <c r="A299" s="122">
        <v>8</v>
      </c>
      <c r="B299" s="202" t="s">
        <v>981</v>
      </c>
      <c r="C299" s="122">
        <v>2021</v>
      </c>
      <c r="D299" s="244">
        <v>4500</v>
      </c>
      <c r="E299" s="48"/>
    </row>
    <row r="300" spans="1:5" s="54" customFormat="1">
      <c r="A300" s="122">
        <v>9</v>
      </c>
      <c r="B300" s="202" t="s">
        <v>982</v>
      </c>
      <c r="C300" s="122">
        <v>2022</v>
      </c>
      <c r="D300" s="244">
        <v>975</v>
      </c>
      <c r="E300" s="48"/>
    </row>
    <row r="301" spans="1:5" s="54" customFormat="1">
      <c r="A301" s="122">
        <v>10</v>
      </c>
      <c r="B301" s="202" t="s">
        <v>1085</v>
      </c>
      <c r="C301" s="122">
        <v>2022</v>
      </c>
      <c r="D301" s="244">
        <v>7000</v>
      </c>
      <c r="E301" s="48"/>
    </row>
    <row r="302" spans="1:5" s="47" customFormat="1" ht="12.75" customHeight="1">
      <c r="A302" s="659" t="s">
        <v>0</v>
      </c>
      <c r="B302" s="659"/>
      <c r="C302" s="659"/>
      <c r="D302" s="498">
        <f>SUM(D292:D301)</f>
        <v>52100.99</v>
      </c>
      <c r="E302" s="44"/>
    </row>
    <row r="303" spans="1:5" s="14" customFormat="1" ht="12">
      <c r="A303" s="660" t="s">
        <v>874</v>
      </c>
      <c r="B303" s="660"/>
      <c r="C303" s="660"/>
      <c r="D303" s="660"/>
      <c r="E303" s="32"/>
    </row>
    <row r="304" spans="1:5" s="54" customFormat="1">
      <c r="A304" s="122">
        <v>1</v>
      </c>
      <c r="B304" s="202" t="s">
        <v>514</v>
      </c>
      <c r="C304" s="122">
        <v>2019</v>
      </c>
      <c r="D304" s="203">
        <v>15368.85</v>
      </c>
      <c r="E304" s="48"/>
    </row>
    <row r="305" spans="1:5" s="54" customFormat="1" ht="25.5">
      <c r="A305" s="122">
        <v>2</v>
      </c>
      <c r="B305" s="202" t="s">
        <v>602</v>
      </c>
      <c r="C305" s="122">
        <v>2019</v>
      </c>
      <c r="D305" s="244">
        <v>22970.25</v>
      </c>
      <c r="E305" s="48"/>
    </row>
    <row r="306" spans="1:5" s="54" customFormat="1" ht="25.5">
      <c r="A306" s="122">
        <v>3</v>
      </c>
      <c r="B306" s="202" t="s">
        <v>603</v>
      </c>
      <c r="C306" s="122">
        <v>2019</v>
      </c>
      <c r="D306" s="244">
        <v>2816.7</v>
      </c>
      <c r="E306" s="48"/>
    </row>
    <row r="307" spans="1:5" s="54" customFormat="1" ht="25.5">
      <c r="A307" s="122">
        <v>4</v>
      </c>
      <c r="B307" s="202" t="s">
        <v>604</v>
      </c>
      <c r="C307" s="122">
        <v>2019</v>
      </c>
      <c r="D307" s="244">
        <v>1277.97</v>
      </c>
      <c r="E307" s="48"/>
    </row>
    <row r="308" spans="1:5" s="54" customFormat="1">
      <c r="A308" s="122">
        <v>5</v>
      </c>
      <c r="B308" s="202" t="s">
        <v>605</v>
      </c>
      <c r="C308" s="122">
        <v>2019</v>
      </c>
      <c r="D308" s="244">
        <v>2400</v>
      </c>
      <c r="E308" s="48"/>
    </row>
    <row r="309" spans="1:5" s="54" customFormat="1" ht="25.5">
      <c r="A309" s="122">
        <v>6</v>
      </c>
      <c r="B309" s="202" t="s">
        <v>606</v>
      </c>
      <c r="C309" s="122">
        <v>2019</v>
      </c>
      <c r="D309" s="244">
        <v>12472.2</v>
      </c>
      <c r="E309" s="48"/>
    </row>
    <row r="310" spans="1:5" s="54" customFormat="1" ht="25.5">
      <c r="A310" s="122">
        <v>7</v>
      </c>
      <c r="B310" s="249" t="s">
        <v>796</v>
      </c>
      <c r="C310" s="122">
        <v>2020</v>
      </c>
      <c r="D310" s="349">
        <v>13700</v>
      </c>
      <c r="E310" s="49"/>
    </row>
    <row r="311" spans="1:5" s="54" customFormat="1" ht="25.5">
      <c r="A311" s="122">
        <v>8</v>
      </c>
      <c r="B311" s="249" t="s">
        <v>795</v>
      </c>
      <c r="C311" s="122">
        <v>2020</v>
      </c>
      <c r="D311" s="349">
        <v>34438.769999999997</v>
      </c>
      <c r="E311" s="49"/>
    </row>
    <row r="312" spans="1:5" s="54" customFormat="1">
      <c r="A312" s="122">
        <v>9</v>
      </c>
      <c r="B312" s="249" t="s">
        <v>983</v>
      </c>
      <c r="C312" s="122">
        <v>2021</v>
      </c>
      <c r="D312" s="349">
        <v>1168.5</v>
      </c>
      <c r="E312" s="49"/>
    </row>
    <row r="313" spans="1:5" s="54" customFormat="1" ht="25.5">
      <c r="A313" s="122">
        <v>10</v>
      </c>
      <c r="B313" s="249" t="s">
        <v>984</v>
      </c>
      <c r="C313" s="122">
        <v>2021</v>
      </c>
      <c r="D313" s="349">
        <v>461.25</v>
      </c>
      <c r="E313" s="49"/>
    </row>
    <row r="314" spans="1:5" s="54" customFormat="1">
      <c r="A314" s="122">
        <v>11</v>
      </c>
      <c r="B314" s="249" t="s">
        <v>985</v>
      </c>
      <c r="C314" s="122">
        <v>2021</v>
      </c>
      <c r="D314" s="349">
        <v>280</v>
      </c>
      <c r="E314" s="49"/>
    </row>
    <row r="315" spans="1:5" s="54" customFormat="1">
      <c r="A315" s="122">
        <v>12</v>
      </c>
      <c r="B315" s="394" t="s">
        <v>1086</v>
      </c>
      <c r="C315" s="122">
        <v>2022</v>
      </c>
      <c r="D315" s="349">
        <v>1996.29</v>
      </c>
      <c r="E315" s="49"/>
    </row>
    <row r="316" spans="1:5" s="54" customFormat="1">
      <c r="A316" s="122">
        <v>13</v>
      </c>
      <c r="B316" s="394" t="s">
        <v>1355</v>
      </c>
      <c r="C316" s="122">
        <v>2024</v>
      </c>
      <c r="D316" s="349">
        <v>5412</v>
      </c>
      <c r="E316" s="49"/>
    </row>
    <row r="317" spans="1:5" s="14" customFormat="1" ht="12.75" customHeight="1">
      <c r="A317" s="659" t="s">
        <v>0</v>
      </c>
      <c r="B317" s="659"/>
      <c r="C317" s="659"/>
      <c r="D317" s="498">
        <f>SUM(D304:D316)</f>
        <v>114762.77999999998</v>
      </c>
      <c r="E317" s="166"/>
    </row>
    <row r="318" spans="1:5" s="47" customFormat="1" ht="12.75" customHeight="1">
      <c r="A318" s="70"/>
      <c r="B318" s="70"/>
      <c r="C318" s="70"/>
      <c r="D318" s="71"/>
      <c r="E318" s="44"/>
    </row>
    <row r="319" spans="1:5" s="47" customFormat="1" ht="12.75" customHeight="1">
      <c r="A319" s="70"/>
      <c r="B319" s="70"/>
      <c r="C319" s="70"/>
      <c r="D319" s="71"/>
      <c r="E319" s="44"/>
    </row>
    <row r="320" spans="1:5" s="14" customFormat="1" ht="12.75" customHeight="1">
      <c r="A320" s="661" t="s">
        <v>169</v>
      </c>
      <c r="B320" s="661"/>
      <c r="C320" s="661"/>
      <c r="D320" s="661"/>
      <c r="E320" s="32"/>
    </row>
    <row r="321" spans="1:5" s="14" customFormat="1" ht="13.5" customHeight="1">
      <c r="A321" s="660" t="s">
        <v>873</v>
      </c>
      <c r="B321" s="660"/>
      <c r="C321" s="660"/>
      <c r="D321" s="660"/>
      <c r="E321" s="32"/>
    </row>
    <row r="322" spans="1:5" s="54" customFormat="1">
      <c r="A322" s="122">
        <v>1</v>
      </c>
      <c r="B322" s="143" t="s">
        <v>515</v>
      </c>
      <c r="C322" s="247">
        <v>2019</v>
      </c>
      <c r="D322" s="246">
        <v>1189</v>
      </c>
      <c r="E322" s="48"/>
    </row>
    <row r="323" spans="1:5" s="54" customFormat="1">
      <c r="A323" s="122">
        <v>2</v>
      </c>
      <c r="B323" s="202" t="s">
        <v>607</v>
      </c>
      <c r="C323" s="122">
        <v>2019</v>
      </c>
      <c r="D323" s="244">
        <v>1290</v>
      </c>
      <c r="E323" s="48"/>
    </row>
    <row r="324" spans="1:5" s="54" customFormat="1">
      <c r="A324" s="122">
        <v>3</v>
      </c>
      <c r="B324" s="202" t="s">
        <v>608</v>
      </c>
      <c r="C324" s="122">
        <v>2019</v>
      </c>
      <c r="D324" s="244">
        <v>1498</v>
      </c>
      <c r="E324" s="48"/>
    </row>
    <row r="325" spans="1:5" s="54" customFormat="1">
      <c r="A325" s="122">
        <v>4</v>
      </c>
      <c r="B325" s="202" t="s">
        <v>609</v>
      </c>
      <c r="C325" s="122">
        <v>2019</v>
      </c>
      <c r="D325" s="244">
        <v>2930</v>
      </c>
      <c r="E325" s="48"/>
    </row>
    <row r="326" spans="1:5" s="54" customFormat="1">
      <c r="A326" s="122">
        <v>5</v>
      </c>
      <c r="B326" s="202" t="s">
        <v>610</v>
      </c>
      <c r="C326" s="122">
        <v>2020</v>
      </c>
      <c r="D326" s="244">
        <v>2157</v>
      </c>
      <c r="E326" s="48"/>
    </row>
    <row r="327" spans="1:5" s="54" customFormat="1">
      <c r="A327" s="122">
        <v>6</v>
      </c>
      <c r="B327" s="202" t="s">
        <v>788</v>
      </c>
      <c r="C327" s="122">
        <v>2020</v>
      </c>
      <c r="D327" s="244">
        <v>3690</v>
      </c>
      <c r="E327" s="48"/>
    </row>
    <row r="328" spans="1:5" s="54" customFormat="1">
      <c r="A328" s="122">
        <v>7</v>
      </c>
      <c r="B328" s="202" t="s">
        <v>789</v>
      </c>
      <c r="C328" s="122">
        <v>2020</v>
      </c>
      <c r="D328" s="244">
        <v>3000</v>
      </c>
      <c r="E328" s="48"/>
    </row>
    <row r="329" spans="1:5" s="54" customFormat="1">
      <c r="A329" s="122">
        <v>8</v>
      </c>
      <c r="B329" s="202" t="s">
        <v>790</v>
      </c>
      <c r="C329" s="122">
        <v>2020</v>
      </c>
      <c r="D329" s="244">
        <v>14500</v>
      </c>
      <c r="E329" s="48"/>
    </row>
    <row r="330" spans="1:5" s="94" customFormat="1">
      <c r="A330" s="122">
        <v>9</v>
      </c>
      <c r="B330" s="202" t="s">
        <v>950</v>
      </c>
      <c r="C330" s="122">
        <v>2021</v>
      </c>
      <c r="D330" s="244">
        <v>104390</v>
      </c>
      <c r="E330" s="97"/>
    </row>
    <row r="331" spans="1:5" s="94" customFormat="1" ht="25.5">
      <c r="A331" s="122">
        <v>10</v>
      </c>
      <c r="B331" s="202" t="s">
        <v>951</v>
      </c>
      <c r="C331" s="122">
        <v>2021</v>
      </c>
      <c r="D331" s="244">
        <v>7749</v>
      </c>
      <c r="E331" s="97"/>
    </row>
    <row r="332" spans="1:5" s="94" customFormat="1">
      <c r="A332" s="122">
        <v>11</v>
      </c>
      <c r="B332" s="202" t="s">
        <v>952</v>
      </c>
      <c r="C332" s="122">
        <v>2021</v>
      </c>
      <c r="D332" s="244">
        <v>13662.84</v>
      </c>
      <c r="E332" s="97"/>
    </row>
    <row r="333" spans="1:5" s="94" customFormat="1">
      <c r="A333" s="122">
        <v>12</v>
      </c>
      <c r="B333" s="202" t="s">
        <v>953</v>
      </c>
      <c r="C333" s="122">
        <v>2021</v>
      </c>
      <c r="D333" s="244">
        <v>3561</v>
      </c>
      <c r="E333" s="97"/>
    </row>
    <row r="334" spans="1:5" s="94" customFormat="1">
      <c r="A334" s="122">
        <v>13</v>
      </c>
      <c r="B334" s="202" t="s">
        <v>954</v>
      </c>
      <c r="C334" s="122">
        <v>2021</v>
      </c>
      <c r="D334" s="244">
        <v>6808.05</v>
      </c>
      <c r="E334" s="97"/>
    </row>
    <row r="335" spans="1:5" s="94" customFormat="1">
      <c r="A335" s="122">
        <v>14</v>
      </c>
      <c r="B335" s="202" t="s">
        <v>955</v>
      </c>
      <c r="C335" s="122">
        <v>2021</v>
      </c>
      <c r="D335" s="244">
        <v>3008.58</v>
      </c>
      <c r="E335" s="97"/>
    </row>
    <row r="336" spans="1:5" s="94" customFormat="1">
      <c r="A336" s="122">
        <v>15</v>
      </c>
      <c r="B336" s="202" t="s">
        <v>956</v>
      </c>
      <c r="C336" s="122">
        <v>2021</v>
      </c>
      <c r="D336" s="244">
        <v>2214</v>
      </c>
      <c r="E336" s="97"/>
    </row>
    <row r="337" spans="1:5" s="94" customFormat="1">
      <c r="A337" s="122">
        <v>16</v>
      </c>
      <c r="B337" s="202" t="s">
        <v>957</v>
      </c>
      <c r="C337" s="122">
        <v>2021</v>
      </c>
      <c r="D337" s="244">
        <v>1107</v>
      </c>
      <c r="E337" s="97"/>
    </row>
    <row r="338" spans="1:5" s="94" customFormat="1">
      <c r="A338" s="122">
        <v>17</v>
      </c>
      <c r="B338" s="202" t="s">
        <v>958</v>
      </c>
      <c r="C338" s="122">
        <v>2021</v>
      </c>
      <c r="D338" s="244">
        <v>1198.02</v>
      </c>
      <c r="E338" s="97"/>
    </row>
    <row r="339" spans="1:5" s="94" customFormat="1">
      <c r="A339" s="122">
        <v>18</v>
      </c>
      <c r="B339" s="202" t="s">
        <v>959</v>
      </c>
      <c r="C339" s="122">
        <v>2021</v>
      </c>
      <c r="D339" s="244">
        <v>16809</v>
      </c>
      <c r="E339" s="97"/>
    </row>
    <row r="340" spans="1:5" s="94" customFormat="1">
      <c r="A340" s="122">
        <v>19</v>
      </c>
      <c r="B340" s="202" t="s">
        <v>960</v>
      </c>
      <c r="C340" s="122">
        <v>2021</v>
      </c>
      <c r="D340" s="244">
        <v>6420.6</v>
      </c>
      <c r="E340" s="97"/>
    </row>
    <row r="341" spans="1:5" s="94" customFormat="1">
      <c r="A341" s="122">
        <v>20</v>
      </c>
      <c r="B341" s="202" t="s">
        <v>1109</v>
      </c>
      <c r="C341" s="122">
        <v>2022</v>
      </c>
      <c r="D341" s="244">
        <v>6200</v>
      </c>
      <c r="E341" s="97"/>
    </row>
    <row r="342" spans="1:5" s="94" customFormat="1">
      <c r="A342" s="122">
        <v>21</v>
      </c>
      <c r="B342" s="202" t="s">
        <v>1409</v>
      </c>
      <c r="C342" s="122">
        <v>2023</v>
      </c>
      <c r="D342" s="244">
        <v>11920</v>
      </c>
      <c r="E342" s="97"/>
    </row>
    <row r="343" spans="1:5" s="47" customFormat="1" ht="12.75" customHeight="1">
      <c r="A343" s="659" t="s">
        <v>9</v>
      </c>
      <c r="B343" s="659"/>
      <c r="C343" s="659"/>
      <c r="D343" s="498">
        <f>SUM(D322:D342)</f>
        <v>215302.08999999997</v>
      </c>
      <c r="E343" s="44"/>
    </row>
    <row r="344" spans="1:5" s="14" customFormat="1" ht="13.5" customHeight="1">
      <c r="A344" s="660" t="s">
        <v>874</v>
      </c>
      <c r="B344" s="660"/>
      <c r="C344" s="660"/>
      <c r="D344" s="660"/>
      <c r="E344" s="32"/>
    </row>
    <row r="345" spans="1:5" s="54" customFormat="1">
      <c r="A345" s="122">
        <v>1</v>
      </c>
      <c r="B345" s="143" t="s">
        <v>516</v>
      </c>
      <c r="C345" s="247">
        <v>2019</v>
      </c>
      <c r="D345" s="246">
        <v>6586.65</v>
      </c>
      <c r="E345" s="48"/>
    </row>
    <row r="346" spans="1:5" s="54" customFormat="1">
      <c r="A346" s="122">
        <v>2</v>
      </c>
      <c r="B346" s="202" t="s">
        <v>611</v>
      </c>
      <c r="C346" s="122">
        <v>2019</v>
      </c>
      <c r="D346" s="244">
        <v>1990</v>
      </c>
      <c r="E346" s="48"/>
    </row>
    <row r="347" spans="1:5" s="54" customFormat="1" ht="27" customHeight="1">
      <c r="A347" s="122">
        <v>3</v>
      </c>
      <c r="B347" s="249" t="s">
        <v>669</v>
      </c>
      <c r="C347" s="122">
        <v>2020</v>
      </c>
      <c r="D347" s="250">
        <v>21920</v>
      </c>
      <c r="E347" s="51"/>
    </row>
    <row r="348" spans="1:5" s="54" customFormat="1">
      <c r="A348" s="122">
        <v>4</v>
      </c>
      <c r="B348" s="249" t="s">
        <v>791</v>
      </c>
      <c r="C348" s="122">
        <v>2020</v>
      </c>
      <c r="D348" s="250">
        <v>2740</v>
      </c>
      <c r="E348" s="48"/>
    </row>
    <row r="349" spans="1:5" s="94" customFormat="1">
      <c r="A349" s="122">
        <v>5</v>
      </c>
      <c r="B349" s="249" t="s">
        <v>961</v>
      </c>
      <c r="C349" s="122">
        <v>2021</v>
      </c>
      <c r="D349" s="250">
        <v>1383.75</v>
      </c>
      <c r="E349" s="97"/>
    </row>
    <row r="350" spans="1:5" s="94" customFormat="1">
      <c r="A350" s="122">
        <v>6</v>
      </c>
      <c r="B350" s="249" t="s">
        <v>962</v>
      </c>
      <c r="C350" s="122">
        <v>2021</v>
      </c>
      <c r="D350" s="250">
        <v>2091</v>
      </c>
      <c r="E350" s="97"/>
    </row>
    <row r="351" spans="1:5" s="94" customFormat="1">
      <c r="A351" s="122">
        <v>7</v>
      </c>
      <c r="B351" s="249" t="s">
        <v>963</v>
      </c>
      <c r="C351" s="122">
        <v>2021</v>
      </c>
      <c r="D351" s="250">
        <v>4285.32</v>
      </c>
      <c r="E351" s="97"/>
    </row>
    <row r="352" spans="1:5" s="94" customFormat="1">
      <c r="A352" s="122">
        <v>8</v>
      </c>
      <c r="B352" s="249" t="s">
        <v>964</v>
      </c>
      <c r="C352" s="122">
        <v>2021</v>
      </c>
      <c r="D352" s="250">
        <v>1079.94</v>
      </c>
      <c r="E352" s="97"/>
    </row>
    <row r="353" spans="1:5" s="14" customFormat="1" ht="13.5" customHeight="1">
      <c r="A353" s="659" t="s">
        <v>9</v>
      </c>
      <c r="B353" s="659"/>
      <c r="C353" s="659"/>
      <c r="D353" s="498">
        <f>SUM(D345:D352)</f>
        <v>42076.66</v>
      </c>
      <c r="E353" s="32"/>
    </row>
    <row r="354" spans="1:5" s="14" customFormat="1" ht="13.5" customHeight="1">
      <c r="A354" s="660" t="s">
        <v>401</v>
      </c>
      <c r="B354" s="660"/>
      <c r="C354" s="660"/>
      <c r="D354" s="660"/>
      <c r="E354" s="32"/>
    </row>
    <row r="355" spans="1:5" s="14" customFormat="1" ht="13.5" customHeight="1">
      <c r="A355" s="122">
        <v>1</v>
      </c>
      <c r="B355" s="202" t="s">
        <v>612</v>
      </c>
      <c r="C355" s="122">
        <v>2019</v>
      </c>
      <c r="D355" s="244">
        <v>3430</v>
      </c>
      <c r="E355" s="32"/>
    </row>
    <row r="356" spans="1:5" s="14" customFormat="1" ht="13.5" customHeight="1">
      <c r="A356" s="659" t="s">
        <v>0</v>
      </c>
      <c r="B356" s="659"/>
      <c r="C356" s="659"/>
      <c r="D356" s="498">
        <f>SUM(D355)</f>
        <v>3430</v>
      </c>
      <c r="E356" s="166"/>
    </row>
    <row r="357" spans="1:5" s="47" customFormat="1" ht="13.5" customHeight="1">
      <c r="A357" s="75"/>
      <c r="B357" s="70"/>
      <c r="C357" s="70"/>
      <c r="D357" s="76"/>
      <c r="E357" s="44"/>
    </row>
    <row r="358" spans="1:5" s="47" customFormat="1" ht="13.5" customHeight="1">
      <c r="A358" s="75"/>
      <c r="B358" s="70"/>
      <c r="C358" s="70"/>
      <c r="D358" s="76"/>
      <c r="E358" s="44"/>
    </row>
    <row r="359" spans="1:5" s="14" customFormat="1" ht="12">
      <c r="A359" s="661" t="s">
        <v>613</v>
      </c>
      <c r="B359" s="661"/>
      <c r="C359" s="661"/>
      <c r="D359" s="661"/>
      <c r="E359" s="32"/>
    </row>
    <row r="360" spans="1:5" s="14" customFormat="1" ht="13.5" customHeight="1">
      <c r="A360" s="660" t="s">
        <v>873</v>
      </c>
      <c r="B360" s="660"/>
      <c r="C360" s="660"/>
      <c r="D360" s="660"/>
      <c r="E360" s="32"/>
    </row>
    <row r="361" spans="1:5" s="54" customFormat="1">
      <c r="A361" s="122">
        <v>1</v>
      </c>
      <c r="B361" s="202" t="s">
        <v>617</v>
      </c>
      <c r="C361" s="122">
        <v>2019</v>
      </c>
      <c r="D361" s="244">
        <v>1049</v>
      </c>
      <c r="E361" s="48"/>
    </row>
    <row r="362" spans="1:5" s="54" customFormat="1">
      <c r="A362" s="122">
        <v>2</v>
      </c>
      <c r="B362" s="202" t="s">
        <v>618</v>
      </c>
      <c r="C362" s="122">
        <v>2019</v>
      </c>
      <c r="D362" s="244">
        <v>220</v>
      </c>
      <c r="E362" s="48"/>
    </row>
    <row r="363" spans="1:5" s="54" customFormat="1">
      <c r="A363" s="122">
        <v>3</v>
      </c>
      <c r="B363" s="202" t="s">
        <v>619</v>
      </c>
      <c r="C363" s="122">
        <v>2019</v>
      </c>
      <c r="D363" s="244">
        <v>570.01</v>
      </c>
      <c r="E363" s="48"/>
    </row>
    <row r="364" spans="1:5" s="54" customFormat="1">
      <c r="A364" s="122">
        <v>4</v>
      </c>
      <c r="B364" s="202" t="s">
        <v>619</v>
      </c>
      <c r="C364" s="122">
        <v>2019</v>
      </c>
      <c r="D364" s="244">
        <v>570.01</v>
      </c>
      <c r="E364" s="48"/>
    </row>
    <row r="365" spans="1:5" s="54" customFormat="1">
      <c r="A365" s="122">
        <v>5</v>
      </c>
      <c r="B365" s="202" t="s">
        <v>620</v>
      </c>
      <c r="C365" s="122">
        <v>2019</v>
      </c>
      <c r="D365" s="244">
        <v>11705</v>
      </c>
      <c r="E365" s="48"/>
    </row>
    <row r="366" spans="1:5" s="54" customFormat="1">
      <c r="A366" s="122">
        <v>6</v>
      </c>
      <c r="B366" s="202" t="s">
        <v>743</v>
      </c>
      <c r="C366" s="122">
        <v>2020</v>
      </c>
      <c r="D366" s="244">
        <v>1709.7</v>
      </c>
      <c r="E366" s="48"/>
    </row>
    <row r="367" spans="1:5" s="54" customFormat="1" ht="25.5">
      <c r="A367" s="122">
        <v>7</v>
      </c>
      <c r="B367" s="202" t="s">
        <v>744</v>
      </c>
      <c r="C367" s="122">
        <v>2020</v>
      </c>
      <c r="D367" s="244">
        <v>3505.5</v>
      </c>
      <c r="E367" s="48"/>
    </row>
    <row r="368" spans="1:5" s="54" customFormat="1">
      <c r="A368" s="122">
        <v>8</v>
      </c>
      <c r="B368" s="202" t="s">
        <v>745</v>
      </c>
      <c r="C368" s="122">
        <v>2020</v>
      </c>
      <c r="D368" s="244">
        <v>4100</v>
      </c>
      <c r="E368" s="48"/>
    </row>
    <row r="369" spans="1:5" s="54" customFormat="1">
      <c r="A369" s="122">
        <v>9</v>
      </c>
      <c r="B369" s="202" t="s">
        <v>746</v>
      </c>
      <c r="C369" s="122">
        <v>2020</v>
      </c>
      <c r="D369" s="244">
        <f>1650*6</f>
        <v>9900</v>
      </c>
      <c r="E369" s="48"/>
    </row>
    <row r="370" spans="1:5" s="54" customFormat="1">
      <c r="A370" s="122">
        <v>10</v>
      </c>
      <c r="B370" s="202" t="s">
        <v>987</v>
      </c>
      <c r="C370" s="122">
        <v>2021</v>
      </c>
      <c r="D370" s="244">
        <v>370</v>
      </c>
      <c r="E370" s="48"/>
    </row>
    <row r="371" spans="1:5" s="54" customFormat="1">
      <c r="A371" s="122">
        <v>11</v>
      </c>
      <c r="B371" s="202" t="s">
        <v>988</v>
      </c>
      <c r="C371" s="122">
        <v>2021</v>
      </c>
      <c r="D371" s="244">
        <v>1361.75</v>
      </c>
      <c r="E371" s="48"/>
    </row>
    <row r="372" spans="1:5" s="54" customFormat="1">
      <c r="A372" s="122">
        <v>12</v>
      </c>
      <c r="B372" s="202" t="s">
        <v>989</v>
      </c>
      <c r="C372" s="122">
        <v>2021</v>
      </c>
      <c r="D372" s="244">
        <v>2199.2399999999998</v>
      </c>
      <c r="E372" s="48"/>
    </row>
    <row r="373" spans="1:5" s="54" customFormat="1">
      <c r="A373" s="122">
        <v>13</v>
      </c>
      <c r="B373" s="202" t="s">
        <v>990</v>
      </c>
      <c r="C373" s="122">
        <v>2021</v>
      </c>
      <c r="D373" s="244">
        <v>680</v>
      </c>
      <c r="E373" s="48"/>
    </row>
    <row r="374" spans="1:5" s="54" customFormat="1">
      <c r="A374" s="122">
        <v>14</v>
      </c>
      <c r="B374" s="202" t="s">
        <v>991</v>
      </c>
      <c r="C374" s="122">
        <v>2021</v>
      </c>
      <c r="D374" s="244">
        <v>549.80999999999995</v>
      </c>
      <c r="E374" s="48"/>
    </row>
    <row r="375" spans="1:5" s="54" customFormat="1">
      <c r="A375" s="122">
        <v>15</v>
      </c>
      <c r="B375" s="380" t="s">
        <v>1144</v>
      </c>
      <c r="C375" s="381">
        <v>2022</v>
      </c>
      <c r="D375" s="379">
        <v>2000</v>
      </c>
      <c r="E375" s="48"/>
    </row>
    <row r="376" spans="1:5" s="54" customFormat="1">
      <c r="A376" s="122">
        <v>16</v>
      </c>
      <c r="B376" s="380" t="s">
        <v>1470</v>
      </c>
      <c r="C376" s="381">
        <v>2023</v>
      </c>
      <c r="D376" s="379">
        <v>13795</v>
      </c>
      <c r="E376" s="48"/>
    </row>
    <row r="377" spans="1:5" s="54" customFormat="1">
      <c r="A377" s="122">
        <v>17</v>
      </c>
      <c r="B377" s="380" t="s">
        <v>1471</v>
      </c>
      <c r="C377" s="381">
        <v>2023</v>
      </c>
      <c r="D377" s="379">
        <v>14000</v>
      </c>
      <c r="E377" s="48"/>
    </row>
    <row r="378" spans="1:5" s="54" customFormat="1">
      <c r="A378" s="122">
        <v>18</v>
      </c>
      <c r="B378" s="380" t="s">
        <v>1472</v>
      </c>
      <c r="C378" s="381">
        <v>2023</v>
      </c>
      <c r="D378" s="379">
        <v>4399</v>
      </c>
      <c r="E378" s="48"/>
    </row>
    <row r="379" spans="1:5" s="54" customFormat="1">
      <c r="A379" s="122">
        <v>19</v>
      </c>
      <c r="B379" s="380" t="s">
        <v>1473</v>
      </c>
      <c r="C379" s="381">
        <v>2023</v>
      </c>
      <c r="D379" s="379">
        <v>8499</v>
      </c>
      <c r="E379" s="48"/>
    </row>
    <row r="380" spans="1:5" s="54" customFormat="1">
      <c r="A380" s="122">
        <v>20</v>
      </c>
      <c r="B380" s="380" t="s">
        <v>1474</v>
      </c>
      <c r="C380" s="381">
        <v>2023</v>
      </c>
      <c r="D380" s="379">
        <v>2000</v>
      </c>
      <c r="E380" s="48"/>
    </row>
    <row r="381" spans="1:5" s="54" customFormat="1">
      <c r="A381" s="122">
        <v>21</v>
      </c>
      <c r="B381" s="380" t="s">
        <v>1475</v>
      </c>
      <c r="C381" s="381">
        <v>2023</v>
      </c>
      <c r="D381" s="379">
        <v>155000</v>
      </c>
      <c r="E381" s="48"/>
    </row>
    <row r="382" spans="1:5" s="78" customFormat="1" ht="13.5" customHeight="1">
      <c r="A382" s="659" t="s">
        <v>0</v>
      </c>
      <c r="B382" s="659"/>
      <c r="C382" s="659"/>
      <c r="D382" s="498">
        <f>SUM(D361:D381)</f>
        <v>238183.02</v>
      </c>
      <c r="E382" s="77"/>
    </row>
    <row r="383" spans="1:5" s="47" customFormat="1" ht="12.75" customHeight="1">
      <c r="A383" s="660" t="s">
        <v>874</v>
      </c>
      <c r="B383" s="660"/>
      <c r="C383" s="660"/>
      <c r="D383" s="660"/>
      <c r="E383" s="44"/>
    </row>
    <row r="384" spans="1:5" s="54" customFormat="1">
      <c r="A384" s="122">
        <v>1</v>
      </c>
      <c r="B384" s="202" t="s">
        <v>623</v>
      </c>
      <c r="C384" s="122">
        <v>2019</v>
      </c>
      <c r="D384" s="244">
        <v>2276.59</v>
      </c>
      <c r="E384" s="48"/>
    </row>
    <row r="385" spans="1:5" s="54" customFormat="1">
      <c r="A385" s="122">
        <v>2</v>
      </c>
      <c r="B385" s="202" t="s">
        <v>624</v>
      </c>
      <c r="C385" s="122">
        <v>2019</v>
      </c>
      <c r="D385" s="244">
        <v>271</v>
      </c>
      <c r="E385" s="48"/>
    </row>
    <row r="386" spans="1:5" s="54" customFormat="1" ht="25.5">
      <c r="A386" s="122">
        <v>3</v>
      </c>
      <c r="B386" s="249" t="s">
        <v>747</v>
      </c>
      <c r="C386" s="122">
        <v>2020</v>
      </c>
      <c r="D386" s="250">
        <v>27400</v>
      </c>
      <c r="E386" s="50"/>
    </row>
    <row r="387" spans="1:5" s="54" customFormat="1" ht="25.5">
      <c r="A387" s="122">
        <v>4</v>
      </c>
      <c r="B387" s="249" t="s">
        <v>748</v>
      </c>
      <c r="C387" s="122">
        <v>2020</v>
      </c>
      <c r="D387" s="250">
        <v>4000</v>
      </c>
      <c r="E387" s="50"/>
    </row>
    <row r="388" spans="1:5" s="236" customFormat="1">
      <c r="A388" s="122">
        <v>5</v>
      </c>
      <c r="B388" s="249" t="s">
        <v>986</v>
      </c>
      <c r="C388" s="122">
        <v>2022</v>
      </c>
      <c r="D388" s="250">
        <v>6000</v>
      </c>
      <c r="E388" s="287"/>
    </row>
    <row r="389" spans="1:5" s="236" customFormat="1">
      <c r="A389" s="122">
        <v>6</v>
      </c>
      <c r="B389" s="249" t="s">
        <v>1145</v>
      </c>
      <c r="C389" s="122">
        <v>2022</v>
      </c>
      <c r="D389" s="349">
        <v>2000</v>
      </c>
      <c r="E389" s="287"/>
    </row>
    <row r="390" spans="1:5" s="236" customFormat="1">
      <c r="A390" s="122">
        <v>7</v>
      </c>
      <c r="B390" s="249" t="s">
        <v>1146</v>
      </c>
      <c r="C390" s="122">
        <v>2022</v>
      </c>
      <c r="D390" s="349">
        <v>3690</v>
      </c>
      <c r="E390" s="287"/>
    </row>
    <row r="391" spans="1:5" s="236" customFormat="1">
      <c r="A391" s="122">
        <v>8</v>
      </c>
      <c r="B391" s="249" t="s">
        <v>1147</v>
      </c>
      <c r="C391" s="122">
        <v>2022</v>
      </c>
      <c r="D391" s="349">
        <v>4600</v>
      </c>
      <c r="E391" s="287"/>
    </row>
    <row r="392" spans="1:5" s="236" customFormat="1">
      <c r="A392" s="122">
        <v>9</v>
      </c>
      <c r="B392" s="249" t="s">
        <v>1468</v>
      </c>
      <c r="C392" s="122">
        <v>2023</v>
      </c>
      <c r="D392" s="349">
        <v>4140</v>
      </c>
      <c r="E392" s="287"/>
    </row>
    <row r="393" spans="1:5" s="236" customFormat="1">
      <c r="A393" s="122">
        <v>10</v>
      </c>
      <c r="B393" s="249" t="s">
        <v>1469</v>
      </c>
      <c r="C393" s="122">
        <v>2023</v>
      </c>
      <c r="D393" s="349">
        <v>2460</v>
      </c>
      <c r="E393" s="287"/>
    </row>
    <row r="394" spans="1:5" s="78" customFormat="1" ht="13.5" customHeight="1">
      <c r="A394" s="659" t="s">
        <v>0</v>
      </c>
      <c r="B394" s="659"/>
      <c r="C394" s="659"/>
      <c r="D394" s="549">
        <f>SUM(D384:D393)</f>
        <v>56837.59</v>
      </c>
      <c r="E394" s="77"/>
    </row>
    <row r="395" spans="1:5" s="78" customFormat="1" ht="13.5" customHeight="1">
      <c r="A395" s="660" t="s">
        <v>431</v>
      </c>
      <c r="B395" s="660"/>
      <c r="C395" s="660"/>
      <c r="D395" s="660"/>
      <c r="E395" s="77"/>
    </row>
    <row r="396" spans="1:5" s="289" customFormat="1" ht="125.45" customHeight="1">
      <c r="A396" s="198">
        <v>1</v>
      </c>
      <c r="B396" s="550" t="s">
        <v>992</v>
      </c>
      <c r="C396" s="198">
        <v>2021</v>
      </c>
      <c r="D396" s="536">
        <v>30154.68</v>
      </c>
      <c r="E396" s="288"/>
    </row>
    <row r="397" spans="1:5" s="289" customFormat="1" ht="43.15" customHeight="1">
      <c r="A397" s="198">
        <v>2</v>
      </c>
      <c r="B397" s="550" t="s">
        <v>1467</v>
      </c>
      <c r="C397" s="198">
        <v>2023</v>
      </c>
      <c r="D397" s="536">
        <v>6400</v>
      </c>
      <c r="E397" s="288"/>
    </row>
    <row r="398" spans="1:5" s="78" customFormat="1" ht="13.5" customHeight="1">
      <c r="A398" s="663" t="s">
        <v>0</v>
      </c>
      <c r="B398" s="663"/>
      <c r="C398" s="663"/>
      <c r="D398" s="498">
        <f>SUM(D396:D397)</f>
        <v>36554.68</v>
      </c>
      <c r="E398" s="493"/>
    </row>
    <row r="399" spans="1:5" s="78" customFormat="1" ht="13.5" customHeight="1">
      <c r="A399" s="70"/>
      <c r="B399" s="70"/>
      <c r="C399" s="70"/>
      <c r="D399" s="71"/>
      <c r="E399" s="77"/>
    </row>
    <row r="400" spans="1:5" s="78" customFormat="1" ht="13.5" customHeight="1">
      <c r="A400" s="70"/>
      <c r="B400" s="70"/>
      <c r="C400" s="70"/>
      <c r="D400" s="71"/>
      <c r="E400" s="77"/>
    </row>
    <row r="401" spans="1:5" s="14" customFormat="1" ht="12.75" customHeight="1">
      <c r="A401" s="661" t="s">
        <v>170</v>
      </c>
      <c r="B401" s="661"/>
      <c r="C401" s="661"/>
      <c r="D401" s="661"/>
      <c r="E401" s="32"/>
    </row>
    <row r="402" spans="1:5" s="14" customFormat="1" ht="13.5" customHeight="1">
      <c r="A402" s="660" t="s">
        <v>873</v>
      </c>
      <c r="B402" s="660"/>
      <c r="C402" s="660"/>
      <c r="D402" s="660"/>
      <c r="E402" s="32"/>
    </row>
    <row r="403" spans="1:5" s="14" customFormat="1" ht="12">
      <c r="A403" s="103">
        <v>1</v>
      </c>
      <c r="B403" s="345" t="s">
        <v>753</v>
      </c>
      <c r="C403" s="103">
        <v>2020</v>
      </c>
      <c r="D403" s="104">
        <v>11562</v>
      </c>
      <c r="E403" s="32"/>
    </row>
    <row r="404" spans="1:5" s="153" customFormat="1" ht="12">
      <c r="A404" s="103">
        <v>2</v>
      </c>
      <c r="B404" s="345" t="s">
        <v>975</v>
      </c>
      <c r="C404" s="103">
        <v>2021</v>
      </c>
      <c r="D404" s="104">
        <v>55300</v>
      </c>
      <c r="E404" s="152"/>
    </row>
    <row r="405" spans="1:5" s="153" customFormat="1" ht="24">
      <c r="A405" s="103">
        <v>3</v>
      </c>
      <c r="B405" s="345" t="s">
        <v>976</v>
      </c>
      <c r="C405" s="103">
        <v>2021</v>
      </c>
      <c r="D405" s="104">
        <v>4619.88</v>
      </c>
      <c r="E405" s="152"/>
    </row>
    <row r="406" spans="1:5" s="153" customFormat="1" ht="24">
      <c r="A406" s="103">
        <v>4</v>
      </c>
      <c r="B406" s="345" t="s">
        <v>977</v>
      </c>
      <c r="C406" s="103">
        <v>2021</v>
      </c>
      <c r="D406" s="104">
        <v>4511.6400000000003</v>
      </c>
      <c r="E406" s="152"/>
    </row>
    <row r="407" spans="1:5" s="14" customFormat="1" ht="12.75" customHeight="1">
      <c r="A407" s="671" t="s">
        <v>0</v>
      </c>
      <c r="B407" s="671"/>
      <c r="C407" s="671"/>
      <c r="D407" s="498">
        <f>SUM(D403:D406)</f>
        <v>75993.52</v>
      </c>
      <c r="E407" s="32"/>
    </row>
    <row r="408" spans="1:5" s="14" customFormat="1" ht="13.5" customHeight="1">
      <c r="A408" s="660" t="s">
        <v>874</v>
      </c>
      <c r="B408" s="660"/>
      <c r="C408" s="660"/>
      <c r="D408" s="660"/>
      <c r="E408" s="32"/>
    </row>
    <row r="409" spans="1:5" s="14" customFormat="1" ht="12">
      <c r="A409" s="103">
        <v>1</v>
      </c>
      <c r="B409" s="345" t="s">
        <v>754</v>
      </c>
      <c r="C409" s="103">
        <v>2019</v>
      </c>
      <c r="D409" s="104">
        <v>6700</v>
      </c>
      <c r="E409" s="32"/>
    </row>
    <row r="410" spans="1:5" s="153" customFormat="1" ht="12">
      <c r="A410" s="103">
        <v>2</v>
      </c>
      <c r="B410" s="345" t="s">
        <v>978</v>
      </c>
      <c r="C410" s="103">
        <v>2021</v>
      </c>
      <c r="D410" s="104">
        <v>4772.3999999999996</v>
      </c>
      <c r="E410" s="152"/>
    </row>
    <row r="411" spans="1:5" s="14" customFormat="1" ht="12.75" customHeight="1">
      <c r="A411" s="671" t="s">
        <v>0</v>
      </c>
      <c r="B411" s="671"/>
      <c r="C411" s="671"/>
      <c r="D411" s="498">
        <f>SUM(D409:D410)</f>
        <v>11472.4</v>
      </c>
      <c r="E411" s="166"/>
    </row>
    <row r="412" spans="1:5" s="47" customFormat="1" ht="12">
      <c r="A412" s="79"/>
      <c r="B412" s="79"/>
      <c r="C412" s="80"/>
      <c r="D412" s="74"/>
      <c r="E412" s="44"/>
    </row>
    <row r="413" spans="1:5" s="47" customFormat="1" ht="12">
      <c r="A413" s="79"/>
      <c r="B413" s="79"/>
      <c r="C413" s="80"/>
      <c r="D413" s="74"/>
      <c r="E413" s="44"/>
    </row>
    <row r="414" spans="1:5" s="14" customFormat="1" ht="12.75" customHeight="1">
      <c r="A414" s="661" t="s">
        <v>627</v>
      </c>
      <c r="B414" s="661"/>
      <c r="C414" s="661"/>
      <c r="D414" s="661"/>
      <c r="E414" s="32"/>
    </row>
    <row r="415" spans="1:5" s="14" customFormat="1" ht="13.5" customHeight="1">
      <c r="A415" s="660" t="s">
        <v>873</v>
      </c>
      <c r="B415" s="660"/>
      <c r="C415" s="660"/>
      <c r="D415" s="660"/>
      <c r="E415" s="32"/>
    </row>
    <row r="416" spans="1:5" s="14" customFormat="1">
      <c r="A416" s="122">
        <v>1</v>
      </c>
      <c r="B416" s="202" t="s">
        <v>1108</v>
      </c>
      <c r="C416" s="122">
        <v>2022</v>
      </c>
      <c r="D416" s="244">
        <v>6150</v>
      </c>
      <c r="E416" s="32"/>
    </row>
    <row r="417" spans="1:5" s="14" customFormat="1">
      <c r="A417" s="122">
        <v>2</v>
      </c>
      <c r="B417" s="202" t="s">
        <v>1362</v>
      </c>
      <c r="C417" s="122">
        <v>2023</v>
      </c>
      <c r="D417" s="244">
        <v>2470</v>
      </c>
      <c r="E417" s="32"/>
    </row>
    <row r="418" spans="1:5" s="14" customFormat="1">
      <c r="A418" s="122">
        <v>3</v>
      </c>
      <c r="B418" s="202" t="s">
        <v>1363</v>
      </c>
      <c r="C418" s="122">
        <v>2024</v>
      </c>
      <c r="D418" s="244">
        <v>2978.9</v>
      </c>
      <c r="E418" s="32"/>
    </row>
    <row r="419" spans="1:5" s="14" customFormat="1" ht="13.5" customHeight="1">
      <c r="A419" s="659" t="s">
        <v>0</v>
      </c>
      <c r="B419" s="659"/>
      <c r="C419" s="659"/>
      <c r="D419" s="498">
        <f>SUM(D416:D418)</f>
        <v>11598.9</v>
      </c>
      <c r="E419" s="32"/>
    </row>
    <row r="420" spans="1:5" s="14" customFormat="1" ht="13.5" customHeight="1">
      <c r="A420" s="660" t="s">
        <v>874</v>
      </c>
      <c r="B420" s="660"/>
      <c r="C420" s="660"/>
      <c r="D420" s="660"/>
      <c r="E420" s="32"/>
    </row>
    <row r="421" spans="1:5" s="14" customFormat="1" ht="12">
      <c r="A421" s="103">
        <v>1</v>
      </c>
      <c r="B421" s="102" t="s">
        <v>519</v>
      </c>
      <c r="C421" s="103">
        <v>2019</v>
      </c>
      <c r="D421" s="104">
        <v>2195.5500000000002</v>
      </c>
      <c r="E421" s="32"/>
    </row>
    <row r="422" spans="1:5" s="14" customFormat="1" ht="12">
      <c r="A422" s="103">
        <v>2</v>
      </c>
      <c r="B422" s="102" t="s">
        <v>519</v>
      </c>
      <c r="C422" s="103">
        <v>2019</v>
      </c>
      <c r="D422" s="104">
        <v>2195.5500000000002</v>
      </c>
      <c r="E422" s="32"/>
    </row>
    <row r="423" spans="1:5" s="14" customFormat="1" ht="12">
      <c r="A423" s="103">
        <v>3</v>
      </c>
      <c r="B423" s="102" t="s">
        <v>519</v>
      </c>
      <c r="C423" s="103">
        <v>2019</v>
      </c>
      <c r="D423" s="104">
        <v>2195.5500000000002</v>
      </c>
      <c r="E423" s="32"/>
    </row>
    <row r="424" spans="1:5" s="14" customFormat="1" ht="24">
      <c r="A424" s="103">
        <v>4</v>
      </c>
      <c r="B424" s="179" t="s">
        <v>668</v>
      </c>
      <c r="C424" s="103">
        <v>2020</v>
      </c>
      <c r="D424" s="104">
        <f>2740*4</f>
        <v>10960</v>
      </c>
      <c r="E424" s="187"/>
    </row>
    <row r="425" spans="1:5" s="14" customFormat="1" ht="12.75" customHeight="1">
      <c r="A425" s="659" t="s">
        <v>0</v>
      </c>
      <c r="B425" s="659"/>
      <c r="C425" s="659"/>
      <c r="D425" s="498">
        <f>SUM(D421:D424)</f>
        <v>17546.650000000001</v>
      </c>
      <c r="E425" s="166"/>
    </row>
    <row r="426" spans="1:5" s="47" customFormat="1" ht="12.75" customHeight="1">
      <c r="A426" s="70"/>
      <c r="C426" s="70"/>
      <c r="D426" s="71"/>
      <c r="E426" s="44"/>
    </row>
    <row r="427" spans="1:5" s="47" customFormat="1" ht="12.75" customHeight="1">
      <c r="A427" s="70"/>
      <c r="B427" s="70"/>
      <c r="C427" s="70"/>
      <c r="D427" s="71"/>
      <c r="E427" s="44"/>
    </row>
    <row r="428" spans="1:5" s="175" customFormat="1" ht="12.75" customHeight="1">
      <c r="A428" s="661" t="s">
        <v>426</v>
      </c>
      <c r="B428" s="661"/>
      <c r="C428" s="661"/>
      <c r="D428" s="661"/>
      <c r="E428" s="32"/>
    </row>
    <row r="429" spans="1:5" s="175" customFormat="1" ht="11.25" customHeight="1">
      <c r="A429" s="660" t="s">
        <v>873</v>
      </c>
      <c r="B429" s="660"/>
      <c r="C429" s="660"/>
      <c r="D429" s="660"/>
      <c r="E429" s="32"/>
    </row>
    <row r="430" spans="1:5" s="200" customFormat="1" ht="14.25" customHeight="1">
      <c r="A430" s="122">
        <v>1</v>
      </c>
      <c r="B430" s="202" t="s">
        <v>929</v>
      </c>
      <c r="C430" s="122">
        <v>2020</v>
      </c>
      <c r="D430" s="203">
        <v>12500</v>
      </c>
      <c r="E430" s="97"/>
    </row>
    <row r="431" spans="1:5" s="200" customFormat="1" ht="14.25" customHeight="1">
      <c r="A431" s="122">
        <v>2</v>
      </c>
      <c r="B431" s="202" t="s">
        <v>930</v>
      </c>
      <c r="C431" s="122">
        <v>2021</v>
      </c>
      <c r="D431" s="203">
        <v>3500</v>
      </c>
      <c r="E431" s="97"/>
    </row>
    <row r="432" spans="1:5" s="200" customFormat="1" ht="14.25" customHeight="1">
      <c r="A432" s="122">
        <v>3</v>
      </c>
      <c r="B432" s="202" t="s">
        <v>931</v>
      </c>
      <c r="C432" s="122">
        <v>2020</v>
      </c>
      <c r="D432" s="203">
        <v>3459</v>
      </c>
      <c r="E432" s="97"/>
    </row>
    <row r="433" spans="1:5" s="200" customFormat="1" ht="14.25" customHeight="1">
      <c r="A433" s="122">
        <v>4</v>
      </c>
      <c r="B433" s="202" t="s">
        <v>932</v>
      </c>
      <c r="C433" s="122">
        <v>2020</v>
      </c>
      <c r="D433" s="203">
        <v>3459</v>
      </c>
      <c r="E433" s="97"/>
    </row>
    <row r="434" spans="1:5" s="200" customFormat="1" ht="14.25" customHeight="1">
      <c r="A434" s="122">
        <v>5</v>
      </c>
      <c r="B434" s="202" t="s">
        <v>491</v>
      </c>
      <c r="C434" s="122">
        <v>2020</v>
      </c>
      <c r="D434" s="203">
        <v>519</v>
      </c>
      <c r="E434" s="97"/>
    </row>
    <row r="435" spans="1:5" s="200" customFormat="1" ht="14.25" customHeight="1">
      <c r="A435" s="122">
        <v>6</v>
      </c>
      <c r="B435" s="202" t="s">
        <v>933</v>
      </c>
      <c r="C435" s="122">
        <v>2020</v>
      </c>
      <c r="D435" s="203">
        <v>2550</v>
      </c>
      <c r="E435" s="97"/>
    </row>
    <row r="436" spans="1:5" s="175" customFormat="1" ht="18" customHeight="1">
      <c r="A436" s="659" t="s">
        <v>0</v>
      </c>
      <c r="B436" s="659"/>
      <c r="C436" s="659"/>
      <c r="D436" s="513">
        <f>SUM(D430:D435)</f>
        <v>25987</v>
      </c>
      <c r="E436" s="32"/>
    </row>
    <row r="437" spans="1:5" s="175" customFormat="1" ht="12.75" customHeight="1">
      <c r="A437" s="660" t="s">
        <v>874</v>
      </c>
      <c r="B437" s="660"/>
      <c r="C437" s="660"/>
      <c r="D437" s="660"/>
      <c r="E437" s="32"/>
    </row>
    <row r="438" spans="1:5" s="205" customFormat="1" ht="12.75" customHeight="1">
      <c r="A438" s="122">
        <v>1</v>
      </c>
      <c r="B438" s="202" t="s">
        <v>928</v>
      </c>
      <c r="C438" s="122">
        <v>2020</v>
      </c>
      <c r="D438" s="203">
        <v>1476.9</v>
      </c>
      <c r="E438" s="204"/>
    </row>
    <row r="439" spans="1:5" s="175" customFormat="1" ht="12.75" customHeight="1">
      <c r="A439" s="659" t="s">
        <v>0</v>
      </c>
      <c r="B439" s="659"/>
      <c r="C439" s="659"/>
      <c r="D439" s="498">
        <f>SUM(D438:D438)</f>
        <v>1476.9</v>
      </c>
      <c r="E439" s="166"/>
    </row>
    <row r="440" spans="1:5" s="175" customFormat="1" ht="13.9" customHeight="1">
      <c r="A440" s="660" t="s">
        <v>431</v>
      </c>
      <c r="B440" s="660"/>
      <c r="C440" s="660"/>
      <c r="D440" s="660"/>
      <c r="E440" s="32"/>
    </row>
    <row r="441" spans="1:5" s="200" customFormat="1" ht="12.75" customHeight="1">
      <c r="A441" s="198">
        <v>1</v>
      </c>
      <c r="B441" s="535" t="s">
        <v>749</v>
      </c>
      <c r="C441" s="198">
        <v>2020</v>
      </c>
      <c r="D441" s="536">
        <v>7335.35</v>
      </c>
      <c r="E441" s="97"/>
    </row>
    <row r="442" spans="1:5" s="175" customFormat="1" ht="12.75" customHeight="1">
      <c r="A442" s="663" t="s">
        <v>0</v>
      </c>
      <c r="B442" s="663"/>
      <c r="C442" s="663"/>
      <c r="D442" s="498">
        <f>D441</f>
        <v>7335.35</v>
      </c>
      <c r="E442" s="166"/>
    </row>
    <row r="443" spans="1:5" s="72" customFormat="1" ht="12.75" customHeight="1">
      <c r="A443" s="70"/>
      <c r="B443" s="70"/>
      <c r="C443" s="70"/>
      <c r="D443" s="81"/>
      <c r="E443" s="44"/>
    </row>
    <row r="444" spans="1:5" s="72" customFormat="1" ht="12.75" customHeight="1">
      <c r="A444" s="70"/>
      <c r="B444" s="70"/>
      <c r="C444" s="70"/>
      <c r="D444" s="81"/>
      <c r="E444" s="44"/>
    </row>
    <row r="445" spans="1:5" s="32" customFormat="1" ht="12.75" customHeight="1">
      <c r="A445" s="661" t="s">
        <v>427</v>
      </c>
      <c r="B445" s="661"/>
      <c r="C445" s="661"/>
      <c r="D445" s="661"/>
    </row>
    <row r="446" spans="1:5" s="32" customFormat="1" ht="13.5" customHeight="1">
      <c r="A446" s="660" t="s">
        <v>873</v>
      </c>
      <c r="B446" s="660"/>
      <c r="C446" s="660"/>
      <c r="D446" s="660"/>
    </row>
    <row r="447" spans="1:5" s="44" customFormat="1" ht="12">
      <c r="A447" s="101">
        <v>1</v>
      </c>
      <c r="B447" s="102" t="s">
        <v>660</v>
      </c>
      <c r="C447" s="103">
        <v>2019</v>
      </c>
      <c r="D447" s="151">
        <v>1792</v>
      </c>
    </row>
    <row r="448" spans="1:5" s="44" customFormat="1" ht="12">
      <c r="A448" s="101">
        <v>2</v>
      </c>
      <c r="B448" s="102" t="s">
        <v>661</v>
      </c>
      <c r="C448" s="103">
        <v>2019</v>
      </c>
      <c r="D448" s="151">
        <v>480</v>
      </c>
    </row>
    <row r="449" spans="1:4" s="44" customFormat="1" ht="12">
      <c r="A449" s="101">
        <v>3</v>
      </c>
      <c r="B449" s="102" t="s">
        <v>662</v>
      </c>
      <c r="C449" s="103">
        <v>2019</v>
      </c>
      <c r="D449" s="151">
        <v>290</v>
      </c>
    </row>
    <row r="450" spans="1:4" s="32" customFormat="1" ht="12">
      <c r="A450" s="101">
        <v>4</v>
      </c>
      <c r="B450" s="102" t="s">
        <v>663</v>
      </c>
      <c r="C450" s="103">
        <v>2019</v>
      </c>
      <c r="D450" s="151">
        <v>31560</v>
      </c>
    </row>
    <row r="451" spans="1:4" s="32" customFormat="1" ht="12">
      <c r="A451" s="101">
        <v>5</v>
      </c>
      <c r="B451" s="102" t="s">
        <v>755</v>
      </c>
      <c r="C451" s="103">
        <v>2020</v>
      </c>
      <c r="D451" s="151">
        <v>9471</v>
      </c>
    </row>
    <row r="452" spans="1:4" s="44" customFormat="1" ht="12">
      <c r="A452" s="101">
        <v>6</v>
      </c>
      <c r="B452" s="102" t="s">
        <v>756</v>
      </c>
      <c r="C452" s="103">
        <v>2020</v>
      </c>
      <c r="D452" s="151">
        <v>1046</v>
      </c>
    </row>
    <row r="453" spans="1:4" s="44" customFormat="1" ht="12">
      <c r="A453" s="101">
        <v>7</v>
      </c>
      <c r="B453" s="102" t="s">
        <v>757</v>
      </c>
      <c r="C453" s="103">
        <v>2020</v>
      </c>
      <c r="D453" s="151">
        <v>7500</v>
      </c>
    </row>
    <row r="454" spans="1:4" s="32" customFormat="1" ht="12">
      <c r="A454" s="101">
        <v>8</v>
      </c>
      <c r="B454" s="102" t="s">
        <v>758</v>
      </c>
      <c r="C454" s="103">
        <v>2020</v>
      </c>
      <c r="D454" s="151">
        <v>699</v>
      </c>
    </row>
    <row r="455" spans="1:4" s="32" customFormat="1" ht="12">
      <c r="A455" s="101">
        <v>9</v>
      </c>
      <c r="B455" s="102" t="s">
        <v>759</v>
      </c>
      <c r="C455" s="103">
        <v>2020</v>
      </c>
      <c r="D455" s="151">
        <v>2047.97</v>
      </c>
    </row>
    <row r="456" spans="1:4" s="44" customFormat="1" ht="24">
      <c r="A456" s="101">
        <v>10</v>
      </c>
      <c r="B456" s="102" t="s">
        <v>760</v>
      </c>
      <c r="C456" s="103">
        <v>2020</v>
      </c>
      <c r="D456" s="151">
        <v>24939.8</v>
      </c>
    </row>
    <row r="457" spans="1:4" s="44" customFormat="1" ht="12">
      <c r="A457" s="101">
        <v>11</v>
      </c>
      <c r="B457" s="102" t="s">
        <v>761</v>
      </c>
      <c r="C457" s="103">
        <v>2020</v>
      </c>
      <c r="D457" s="151">
        <v>666.68</v>
      </c>
    </row>
    <row r="458" spans="1:4" s="44" customFormat="1" ht="12">
      <c r="A458" s="101">
        <v>12</v>
      </c>
      <c r="B458" s="102" t="s">
        <v>762</v>
      </c>
      <c r="C458" s="103">
        <v>2020</v>
      </c>
      <c r="D458" s="151">
        <v>432.6</v>
      </c>
    </row>
    <row r="459" spans="1:4" s="44" customFormat="1" ht="12">
      <c r="A459" s="101">
        <v>13</v>
      </c>
      <c r="B459" s="102" t="s">
        <v>757</v>
      </c>
      <c r="C459" s="103">
        <v>2021</v>
      </c>
      <c r="D459" s="151">
        <v>17500</v>
      </c>
    </row>
    <row r="460" spans="1:4" s="44" customFormat="1" ht="36">
      <c r="A460" s="101">
        <v>14</v>
      </c>
      <c r="B460" s="102" t="s">
        <v>1111</v>
      </c>
      <c r="C460" s="103">
        <v>2022</v>
      </c>
      <c r="D460" s="151">
        <v>17066.64</v>
      </c>
    </row>
    <row r="461" spans="1:4" s="44" customFormat="1" ht="12">
      <c r="A461" s="101">
        <v>15</v>
      </c>
      <c r="B461" s="102" t="s">
        <v>1112</v>
      </c>
      <c r="C461" s="103">
        <v>2022</v>
      </c>
      <c r="D461" s="151">
        <v>1339.02</v>
      </c>
    </row>
    <row r="462" spans="1:4" s="44" customFormat="1" ht="24">
      <c r="A462" s="101">
        <v>16</v>
      </c>
      <c r="B462" s="102" t="s">
        <v>1113</v>
      </c>
      <c r="C462" s="103">
        <v>2022</v>
      </c>
      <c r="D462" s="151">
        <v>7478.04</v>
      </c>
    </row>
    <row r="463" spans="1:4" s="44" customFormat="1" ht="24">
      <c r="A463" s="101">
        <v>17</v>
      </c>
      <c r="B463" s="102" t="s">
        <v>1114</v>
      </c>
      <c r="C463" s="103">
        <v>2022</v>
      </c>
      <c r="D463" s="151">
        <v>5446.34</v>
      </c>
    </row>
    <row r="464" spans="1:4" s="44" customFormat="1" ht="12">
      <c r="A464" s="101">
        <v>18</v>
      </c>
      <c r="B464" s="102" t="s">
        <v>1115</v>
      </c>
      <c r="C464" s="103">
        <v>2022</v>
      </c>
      <c r="D464" s="151">
        <v>4544.7</v>
      </c>
    </row>
    <row r="465" spans="1:4" s="44" customFormat="1" ht="24">
      <c r="A465" s="101">
        <v>19</v>
      </c>
      <c r="B465" s="102" t="s">
        <v>1116</v>
      </c>
      <c r="C465" s="103">
        <v>2022</v>
      </c>
      <c r="D465" s="151">
        <v>11217.06</v>
      </c>
    </row>
    <row r="466" spans="1:4" s="44" customFormat="1" ht="12">
      <c r="A466" s="101">
        <v>20</v>
      </c>
      <c r="B466" s="102" t="s">
        <v>1382</v>
      </c>
      <c r="C466" s="103">
        <v>2023</v>
      </c>
      <c r="D466" s="151">
        <v>12360</v>
      </c>
    </row>
    <row r="467" spans="1:4" s="44" customFormat="1" ht="12">
      <c r="A467" s="101">
        <v>21</v>
      </c>
      <c r="B467" s="102" t="s">
        <v>1383</v>
      </c>
      <c r="C467" s="103">
        <v>2023</v>
      </c>
      <c r="D467" s="151">
        <v>3912</v>
      </c>
    </row>
    <row r="468" spans="1:4" s="44" customFormat="1" ht="12">
      <c r="A468" s="101">
        <v>22</v>
      </c>
      <c r="B468" s="102" t="s">
        <v>1384</v>
      </c>
      <c r="C468" s="103">
        <v>2023</v>
      </c>
      <c r="D468" s="151">
        <v>10500</v>
      </c>
    </row>
    <row r="469" spans="1:4" s="44" customFormat="1" ht="12">
      <c r="A469" s="101">
        <v>23</v>
      </c>
      <c r="B469" s="102" t="s">
        <v>1385</v>
      </c>
      <c r="C469" s="103">
        <v>2023</v>
      </c>
      <c r="D469" s="151">
        <v>7400</v>
      </c>
    </row>
    <row r="470" spans="1:4" s="44" customFormat="1" ht="12">
      <c r="A470" s="101">
        <v>24</v>
      </c>
      <c r="B470" s="102" t="s">
        <v>1386</v>
      </c>
      <c r="C470" s="103">
        <v>2023</v>
      </c>
      <c r="D470" s="151">
        <v>3279.99</v>
      </c>
    </row>
    <row r="471" spans="1:4" s="44" customFormat="1" ht="12">
      <c r="A471" s="101">
        <v>25</v>
      </c>
      <c r="B471" s="102" t="s">
        <v>1387</v>
      </c>
      <c r="C471" s="103">
        <v>2023</v>
      </c>
      <c r="D471" s="151">
        <v>787</v>
      </c>
    </row>
    <row r="472" spans="1:4" s="44" customFormat="1" ht="12">
      <c r="A472" s="101">
        <v>26</v>
      </c>
      <c r="B472" s="102" t="s">
        <v>1388</v>
      </c>
      <c r="C472" s="103">
        <v>2023</v>
      </c>
      <c r="D472" s="151">
        <v>942</v>
      </c>
    </row>
    <row r="473" spans="1:4" s="44" customFormat="1" ht="12">
      <c r="A473" s="101">
        <v>27</v>
      </c>
      <c r="B473" s="102" t="s">
        <v>1389</v>
      </c>
      <c r="C473" s="103">
        <v>2023</v>
      </c>
      <c r="D473" s="151">
        <v>14000</v>
      </c>
    </row>
    <row r="474" spans="1:4" s="44" customFormat="1" ht="12">
      <c r="A474" s="101">
        <v>28</v>
      </c>
      <c r="B474" s="102" t="s">
        <v>1389</v>
      </c>
      <c r="C474" s="103">
        <v>2023</v>
      </c>
      <c r="D474" s="151">
        <v>14000</v>
      </c>
    </row>
    <row r="475" spans="1:4" s="44" customFormat="1" ht="12">
      <c r="A475" s="101">
        <v>29</v>
      </c>
      <c r="B475" s="102" t="s">
        <v>1390</v>
      </c>
      <c r="C475" s="103">
        <v>2023</v>
      </c>
      <c r="D475" s="151">
        <v>1619</v>
      </c>
    </row>
    <row r="476" spans="1:4" s="44" customFormat="1" ht="12">
      <c r="A476" s="101">
        <v>30</v>
      </c>
      <c r="B476" s="102" t="s">
        <v>1391</v>
      </c>
      <c r="C476" s="103">
        <v>2023</v>
      </c>
      <c r="D476" s="151">
        <v>16280</v>
      </c>
    </row>
    <row r="477" spans="1:4" s="44" customFormat="1" ht="12">
      <c r="A477" s="101">
        <v>31</v>
      </c>
      <c r="B477" s="102" t="s">
        <v>1392</v>
      </c>
      <c r="C477" s="103">
        <v>2023</v>
      </c>
      <c r="D477" s="151">
        <v>2080</v>
      </c>
    </row>
    <row r="478" spans="1:4" s="44" customFormat="1" ht="12.75" customHeight="1">
      <c r="A478" s="659" t="s">
        <v>0</v>
      </c>
      <c r="B478" s="659"/>
      <c r="C478" s="659"/>
      <c r="D478" s="513">
        <f>SUM(D447:D477)</f>
        <v>232676.84</v>
      </c>
    </row>
    <row r="479" spans="1:4" s="44" customFormat="1" ht="12">
      <c r="A479" s="660" t="s">
        <v>874</v>
      </c>
      <c r="B479" s="660"/>
      <c r="C479" s="660"/>
      <c r="D479" s="660"/>
    </row>
    <row r="480" spans="1:4" s="32" customFormat="1" ht="12">
      <c r="A480" s="101">
        <v>1</v>
      </c>
      <c r="B480" s="102" t="s">
        <v>664</v>
      </c>
      <c r="C480" s="103">
        <v>2019</v>
      </c>
      <c r="D480" s="151">
        <v>2599</v>
      </c>
    </row>
    <row r="481" spans="1:5" s="32" customFormat="1" ht="12">
      <c r="A481" s="101">
        <v>2</v>
      </c>
      <c r="B481" s="102" t="s">
        <v>665</v>
      </c>
      <c r="C481" s="103">
        <v>2019</v>
      </c>
      <c r="D481" s="151">
        <v>1599</v>
      </c>
    </row>
    <row r="482" spans="1:5" s="32" customFormat="1" ht="12">
      <c r="A482" s="101">
        <v>3</v>
      </c>
      <c r="B482" s="102" t="s">
        <v>665</v>
      </c>
      <c r="C482" s="103">
        <v>2019</v>
      </c>
      <c r="D482" s="151">
        <v>1599</v>
      </c>
    </row>
    <row r="483" spans="1:5" s="32" customFormat="1" ht="12">
      <c r="A483" s="101">
        <v>4</v>
      </c>
      <c r="B483" s="136" t="s">
        <v>768</v>
      </c>
      <c r="C483" s="101">
        <v>2020</v>
      </c>
      <c r="D483" s="163">
        <v>4399</v>
      </c>
    </row>
    <row r="484" spans="1:5" s="44" customFormat="1" ht="12">
      <c r="A484" s="101">
        <v>5</v>
      </c>
      <c r="B484" s="136" t="s">
        <v>763</v>
      </c>
      <c r="C484" s="101">
        <v>2020</v>
      </c>
      <c r="D484" s="163">
        <v>4784</v>
      </c>
    </row>
    <row r="485" spans="1:5" s="44" customFormat="1" ht="12">
      <c r="A485" s="101">
        <v>6</v>
      </c>
      <c r="B485" s="136" t="s">
        <v>764</v>
      </c>
      <c r="C485" s="101">
        <v>2020</v>
      </c>
      <c r="D485" s="163">
        <v>2159.98</v>
      </c>
    </row>
    <row r="486" spans="1:5" s="44" customFormat="1" ht="12">
      <c r="A486" s="101">
        <v>7</v>
      </c>
      <c r="B486" s="136" t="s">
        <v>765</v>
      </c>
      <c r="C486" s="101">
        <v>2020</v>
      </c>
      <c r="D486" s="163">
        <v>3220</v>
      </c>
    </row>
    <row r="487" spans="1:5" s="44" customFormat="1" ht="12">
      <c r="A487" s="101">
        <v>8</v>
      </c>
      <c r="B487" s="136" t="s">
        <v>766</v>
      </c>
      <c r="C487" s="101">
        <v>2020</v>
      </c>
      <c r="D487" s="163">
        <v>299</v>
      </c>
    </row>
    <row r="488" spans="1:5" s="44" customFormat="1" ht="12">
      <c r="A488" s="101">
        <v>9</v>
      </c>
      <c r="B488" s="136" t="s">
        <v>767</v>
      </c>
      <c r="C488" s="101">
        <v>2020</v>
      </c>
      <c r="D488" s="163">
        <v>699</v>
      </c>
    </row>
    <row r="489" spans="1:5" s="152" customFormat="1" ht="24">
      <c r="A489" s="101">
        <v>10</v>
      </c>
      <c r="B489" s="136" t="s">
        <v>935</v>
      </c>
      <c r="C489" s="101">
        <v>2021</v>
      </c>
      <c r="D489" s="163">
        <v>3499</v>
      </c>
    </row>
    <row r="490" spans="1:5" s="44" customFormat="1" ht="12.75" customHeight="1">
      <c r="A490" s="659" t="s">
        <v>0</v>
      </c>
      <c r="B490" s="659"/>
      <c r="C490" s="659"/>
      <c r="D490" s="498">
        <f>SUM(D480:D489)</f>
        <v>24856.98</v>
      </c>
    </row>
    <row r="491" spans="1:5" s="44" customFormat="1" ht="13.5" customHeight="1">
      <c r="A491" s="660" t="s">
        <v>431</v>
      </c>
      <c r="B491" s="660"/>
      <c r="C491" s="660"/>
      <c r="D491" s="660"/>
    </row>
    <row r="492" spans="1:5" s="44" customFormat="1" ht="12.6" customHeight="1">
      <c r="A492" s="101">
        <v>1</v>
      </c>
      <c r="B492" s="102" t="s">
        <v>666</v>
      </c>
      <c r="C492" s="103">
        <v>2019</v>
      </c>
      <c r="D492" s="151">
        <v>1199.99</v>
      </c>
    </row>
    <row r="493" spans="1:5" s="44" customFormat="1" ht="12.6" customHeight="1">
      <c r="A493" s="101">
        <v>2</v>
      </c>
      <c r="B493" s="102" t="s">
        <v>666</v>
      </c>
      <c r="C493" s="103">
        <v>2019</v>
      </c>
      <c r="D493" s="151">
        <v>1499</v>
      </c>
    </row>
    <row r="494" spans="1:5" s="152" customFormat="1" ht="12.6" customHeight="1">
      <c r="A494" s="101">
        <v>3</v>
      </c>
      <c r="B494" s="102" t="s">
        <v>936</v>
      </c>
      <c r="C494" s="103">
        <v>2021</v>
      </c>
      <c r="D494" s="151">
        <v>1353</v>
      </c>
    </row>
    <row r="495" spans="1:5" s="152" customFormat="1" ht="12.6" customHeight="1">
      <c r="A495" s="101">
        <v>4</v>
      </c>
      <c r="B495" s="102" t="s">
        <v>937</v>
      </c>
      <c r="C495" s="103">
        <v>2021</v>
      </c>
      <c r="D495" s="151">
        <v>1845</v>
      </c>
    </row>
    <row r="496" spans="1:5" s="44" customFormat="1" ht="12">
      <c r="A496" s="525"/>
      <c r="B496" s="659" t="s">
        <v>9</v>
      </c>
      <c r="C496" s="659"/>
      <c r="D496" s="498">
        <f>SUM(D492:D495)</f>
        <v>5896.99</v>
      </c>
      <c r="E496" s="492"/>
    </row>
    <row r="497" spans="1:5" s="47" customFormat="1" ht="12">
      <c r="A497" s="61"/>
      <c r="B497" s="73"/>
      <c r="C497" s="73"/>
      <c r="D497" s="74"/>
      <c r="E497" s="44"/>
    </row>
    <row r="498" spans="1:5" s="47" customFormat="1" ht="12">
      <c r="A498" s="61"/>
      <c r="B498" s="73"/>
      <c r="C498" s="73"/>
      <c r="D498" s="74"/>
      <c r="E498" s="44"/>
    </row>
    <row r="499" spans="1:5" s="14" customFormat="1" ht="17.25" customHeight="1">
      <c r="A499" s="661" t="s">
        <v>674</v>
      </c>
      <c r="B499" s="661"/>
      <c r="C499" s="661"/>
      <c r="D499" s="661"/>
      <c r="E499" s="32"/>
    </row>
    <row r="500" spans="1:5" s="14" customFormat="1" ht="13.5" customHeight="1">
      <c r="A500" s="660" t="s">
        <v>873</v>
      </c>
      <c r="B500" s="660"/>
      <c r="C500" s="660"/>
      <c r="D500" s="660"/>
      <c r="E500" s="32"/>
    </row>
    <row r="501" spans="1:5" s="47" customFormat="1" ht="12">
      <c r="A501" s="101">
        <v>1</v>
      </c>
      <c r="B501" s="102" t="s">
        <v>629</v>
      </c>
      <c r="C501" s="103">
        <v>2019</v>
      </c>
      <c r="D501" s="151">
        <v>18388.5</v>
      </c>
      <c r="E501" s="44"/>
    </row>
    <row r="502" spans="1:5" s="47" customFormat="1" ht="24">
      <c r="A502" s="101">
        <v>2</v>
      </c>
      <c r="B502" s="102" t="s">
        <v>630</v>
      </c>
      <c r="C502" s="103">
        <v>2019</v>
      </c>
      <c r="D502" s="151">
        <v>9519</v>
      </c>
      <c r="E502" s="44"/>
    </row>
    <row r="503" spans="1:5" s="47" customFormat="1" ht="12">
      <c r="A503" s="101">
        <v>3</v>
      </c>
      <c r="B503" s="102" t="s">
        <v>631</v>
      </c>
      <c r="C503" s="103">
        <v>2019</v>
      </c>
      <c r="D503" s="151">
        <v>2009</v>
      </c>
      <c r="E503" s="44"/>
    </row>
    <row r="504" spans="1:5" s="47" customFormat="1" ht="12">
      <c r="A504" s="101">
        <v>4</v>
      </c>
      <c r="B504" s="102" t="s">
        <v>710</v>
      </c>
      <c r="C504" s="103">
        <v>2020</v>
      </c>
      <c r="D504" s="151">
        <v>5624.79</v>
      </c>
      <c r="E504" s="44"/>
    </row>
    <row r="505" spans="1:5" s="47" customFormat="1" ht="12">
      <c r="A505" s="101">
        <v>5</v>
      </c>
      <c r="B505" s="102" t="s">
        <v>711</v>
      </c>
      <c r="C505" s="103">
        <v>2020</v>
      </c>
      <c r="D505" s="151">
        <v>40713</v>
      </c>
      <c r="E505" s="44"/>
    </row>
    <row r="506" spans="1:5" s="47" customFormat="1" ht="12">
      <c r="A506" s="101">
        <v>6</v>
      </c>
      <c r="B506" s="102" t="s">
        <v>712</v>
      </c>
      <c r="C506" s="103">
        <v>2020</v>
      </c>
      <c r="D506" s="151">
        <v>14022</v>
      </c>
      <c r="E506" s="44"/>
    </row>
    <row r="507" spans="1:5" s="47" customFormat="1" ht="12">
      <c r="A507" s="101">
        <v>7</v>
      </c>
      <c r="B507" s="102" t="s">
        <v>713</v>
      </c>
      <c r="C507" s="103">
        <v>2021</v>
      </c>
      <c r="D507" s="151">
        <v>7011</v>
      </c>
      <c r="E507" s="44"/>
    </row>
    <row r="508" spans="1:5" s="47" customFormat="1" ht="12">
      <c r="A508" s="101">
        <v>8</v>
      </c>
      <c r="B508" s="102" t="s">
        <v>714</v>
      </c>
      <c r="C508" s="103">
        <v>2021</v>
      </c>
      <c r="D508" s="151">
        <v>1698.63</v>
      </c>
      <c r="E508" s="44"/>
    </row>
    <row r="509" spans="1:5" s="47" customFormat="1" ht="12">
      <c r="A509" s="101">
        <v>9</v>
      </c>
      <c r="B509" s="102" t="s">
        <v>715</v>
      </c>
      <c r="C509" s="103">
        <v>2020</v>
      </c>
      <c r="D509" s="151">
        <v>1399.98</v>
      </c>
      <c r="E509" s="44"/>
    </row>
    <row r="510" spans="1:5" s="14" customFormat="1" ht="12">
      <c r="A510" s="101">
        <v>10</v>
      </c>
      <c r="B510" s="102" t="s">
        <v>880</v>
      </c>
      <c r="C510" s="103">
        <v>2020</v>
      </c>
      <c r="D510" s="151">
        <v>7174.32</v>
      </c>
      <c r="E510" s="32"/>
    </row>
    <row r="511" spans="1:5" s="14" customFormat="1" ht="12">
      <c r="A511" s="101">
        <v>11</v>
      </c>
      <c r="B511" s="102" t="s">
        <v>716</v>
      </c>
      <c r="C511" s="103">
        <v>2020</v>
      </c>
      <c r="D511" s="151">
        <v>258.95999999999998</v>
      </c>
      <c r="E511" s="32"/>
    </row>
    <row r="512" spans="1:5" s="14" customFormat="1" ht="12">
      <c r="A512" s="101">
        <v>12</v>
      </c>
      <c r="B512" s="102" t="s">
        <v>886</v>
      </c>
      <c r="C512" s="103">
        <v>2020</v>
      </c>
      <c r="D512" s="151">
        <v>1403.96</v>
      </c>
      <c r="E512" s="32"/>
    </row>
    <row r="513" spans="1:5" s="14" customFormat="1" ht="12">
      <c r="A513" s="101">
        <v>13</v>
      </c>
      <c r="B513" s="102" t="s">
        <v>887</v>
      </c>
      <c r="C513" s="103">
        <v>2021</v>
      </c>
      <c r="D513" s="151">
        <v>6765</v>
      </c>
      <c r="E513" s="32"/>
    </row>
    <row r="514" spans="1:5" s="14" customFormat="1" ht="12">
      <c r="A514" s="101">
        <v>14</v>
      </c>
      <c r="B514" s="102" t="s">
        <v>888</v>
      </c>
      <c r="C514" s="103">
        <v>2021</v>
      </c>
      <c r="D514" s="151">
        <v>22668.9</v>
      </c>
      <c r="E514" s="32"/>
    </row>
    <row r="515" spans="1:5" s="14" customFormat="1" ht="12">
      <c r="A515" s="101">
        <v>15</v>
      </c>
      <c r="B515" s="102" t="s">
        <v>889</v>
      </c>
      <c r="C515" s="103">
        <v>2021</v>
      </c>
      <c r="D515" s="151">
        <v>3297.63</v>
      </c>
      <c r="E515" s="32"/>
    </row>
    <row r="516" spans="1:5" s="14" customFormat="1" ht="12">
      <c r="A516" s="101">
        <v>16</v>
      </c>
      <c r="B516" s="102" t="s">
        <v>890</v>
      </c>
      <c r="C516" s="103">
        <v>2021</v>
      </c>
      <c r="D516" s="151">
        <v>4057.65</v>
      </c>
      <c r="E516" s="32"/>
    </row>
    <row r="517" spans="1:5" s="14" customFormat="1" ht="12">
      <c r="A517" s="101">
        <v>17</v>
      </c>
      <c r="B517" s="102" t="s">
        <v>891</v>
      </c>
      <c r="C517" s="103">
        <v>2021</v>
      </c>
      <c r="D517" s="151">
        <v>3296.4</v>
      </c>
      <c r="E517" s="32"/>
    </row>
    <row r="518" spans="1:5" s="14" customFormat="1" ht="24">
      <c r="A518" s="101">
        <v>18</v>
      </c>
      <c r="B518" s="102" t="s">
        <v>892</v>
      </c>
      <c r="C518" s="103">
        <v>2022</v>
      </c>
      <c r="D518" s="151">
        <v>3567</v>
      </c>
      <c r="E518" s="32"/>
    </row>
    <row r="519" spans="1:5" s="14" customFormat="1" ht="12">
      <c r="A519" s="101">
        <v>19</v>
      </c>
      <c r="B519" s="102" t="s">
        <v>893</v>
      </c>
      <c r="C519" s="103">
        <v>2022</v>
      </c>
      <c r="D519" s="151">
        <v>3995.96</v>
      </c>
      <c r="E519" s="32"/>
    </row>
    <row r="520" spans="1:5" s="14" customFormat="1" ht="12">
      <c r="A520" s="101">
        <v>20</v>
      </c>
      <c r="B520" s="102" t="s">
        <v>894</v>
      </c>
      <c r="C520" s="103">
        <v>2021</v>
      </c>
      <c r="D520" s="151">
        <v>3196</v>
      </c>
      <c r="E520" s="32"/>
    </row>
    <row r="521" spans="1:5" s="14" customFormat="1" ht="12">
      <c r="A521" s="101">
        <v>21</v>
      </c>
      <c r="B521" s="102" t="s">
        <v>895</v>
      </c>
      <c r="C521" s="103">
        <v>2022</v>
      </c>
      <c r="D521" s="151">
        <v>2535.0100000000002</v>
      </c>
      <c r="E521" s="32"/>
    </row>
    <row r="522" spans="1:5" s="14" customFormat="1" ht="12">
      <c r="A522" s="101">
        <v>22</v>
      </c>
      <c r="B522" s="102" t="s">
        <v>896</v>
      </c>
      <c r="C522" s="103">
        <v>2022</v>
      </c>
      <c r="D522" s="151">
        <v>3999</v>
      </c>
      <c r="E522" s="32"/>
    </row>
    <row r="523" spans="1:5" s="14" customFormat="1" ht="12">
      <c r="A523" s="101">
        <v>23</v>
      </c>
      <c r="B523" s="102" t="s">
        <v>1098</v>
      </c>
      <c r="C523" s="103">
        <v>2022</v>
      </c>
      <c r="D523" s="151">
        <v>3567</v>
      </c>
      <c r="E523" s="32"/>
    </row>
    <row r="524" spans="1:5" s="14" customFormat="1" ht="12">
      <c r="A524" s="101">
        <v>24</v>
      </c>
      <c r="B524" s="102" t="s">
        <v>1099</v>
      </c>
      <c r="C524" s="103">
        <v>2022</v>
      </c>
      <c r="D524" s="151">
        <v>4059</v>
      </c>
      <c r="E524" s="32"/>
    </row>
    <row r="525" spans="1:5" s="14" customFormat="1" ht="12">
      <c r="A525" s="101">
        <v>25</v>
      </c>
      <c r="B525" s="102" t="s">
        <v>1100</v>
      </c>
      <c r="C525" s="103">
        <v>2022</v>
      </c>
      <c r="D525" s="151">
        <v>4120.5</v>
      </c>
      <c r="E525" s="32"/>
    </row>
    <row r="526" spans="1:5" s="14" customFormat="1" ht="12">
      <c r="A526" s="101">
        <v>26</v>
      </c>
      <c r="B526" s="137" t="s">
        <v>1101</v>
      </c>
      <c r="C526" s="138">
        <v>2022</v>
      </c>
      <c r="D526" s="139">
        <v>11992.5</v>
      </c>
      <c r="E526" s="32"/>
    </row>
    <row r="527" spans="1:5" s="14" customFormat="1" ht="12">
      <c r="A527" s="101">
        <v>27</v>
      </c>
      <c r="B527" s="137" t="s">
        <v>1102</v>
      </c>
      <c r="C527" s="138">
        <v>2022</v>
      </c>
      <c r="D527" s="139">
        <v>492</v>
      </c>
      <c r="E527" s="32"/>
    </row>
    <row r="528" spans="1:5" s="14" customFormat="1" ht="12">
      <c r="A528" s="101">
        <v>28</v>
      </c>
      <c r="B528" s="137" t="s">
        <v>1395</v>
      </c>
      <c r="C528" s="138">
        <v>2023</v>
      </c>
      <c r="D528" s="139">
        <v>8450.1</v>
      </c>
      <c r="E528" s="32"/>
    </row>
    <row r="529" spans="1:5" s="14" customFormat="1" ht="12">
      <c r="A529" s="101">
        <v>29</v>
      </c>
      <c r="B529" s="137" t="s">
        <v>1396</v>
      </c>
      <c r="C529" s="138">
        <v>2023</v>
      </c>
      <c r="D529" s="139">
        <v>20903.849999999999</v>
      </c>
      <c r="E529" s="32"/>
    </row>
    <row r="530" spans="1:5" s="14" customFormat="1" ht="12">
      <c r="A530" s="101">
        <v>30</v>
      </c>
      <c r="B530" s="137" t="s">
        <v>1397</v>
      </c>
      <c r="C530" s="138">
        <v>2023</v>
      </c>
      <c r="D530" s="139">
        <v>9163.6200000000008</v>
      </c>
      <c r="E530" s="32"/>
    </row>
    <row r="531" spans="1:5" s="14" customFormat="1" ht="12">
      <c r="A531" s="101">
        <v>31</v>
      </c>
      <c r="B531" s="137" t="s">
        <v>1398</v>
      </c>
      <c r="C531" s="138">
        <v>2023</v>
      </c>
      <c r="D531" s="139">
        <v>1899</v>
      </c>
      <c r="E531" s="32"/>
    </row>
    <row r="532" spans="1:5" s="14" customFormat="1" ht="12">
      <c r="A532" s="101">
        <v>32</v>
      </c>
      <c r="B532" s="137" t="s">
        <v>1399</v>
      </c>
      <c r="C532" s="138">
        <v>2023</v>
      </c>
      <c r="D532" s="139">
        <v>4686.3</v>
      </c>
      <c r="E532" s="32"/>
    </row>
    <row r="533" spans="1:5" s="14" customFormat="1" ht="12">
      <c r="A533" s="101">
        <v>33</v>
      </c>
      <c r="B533" s="137" t="s">
        <v>1400</v>
      </c>
      <c r="C533" s="138">
        <v>2022</v>
      </c>
      <c r="D533" s="139">
        <v>4015.95</v>
      </c>
      <c r="E533" s="32"/>
    </row>
    <row r="534" spans="1:5" s="14" customFormat="1" ht="12">
      <c r="A534" s="101">
        <v>34</v>
      </c>
      <c r="B534" s="137" t="s">
        <v>1401</v>
      </c>
      <c r="C534" s="138">
        <v>2023</v>
      </c>
      <c r="D534" s="139">
        <v>1389</v>
      </c>
      <c r="E534" s="32"/>
    </row>
    <row r="535" spans="1:5" s="14" customFormat="1" ht="12">
      <c r="A535" s="101">
        <v>35</v>
      </c>
      <c r="B535" s="137" t="s">
        <v>1402</v>
      </c>
      <c r="C535" s="138">
        <v>2023</v>
      </c>
      <c r="D535" s="139">
        <v>931.08</v>
      </c>
      <c r="E535" s="32"/>
    </row>
    <row r="536" spans="1:5" s="14" customFormat="1" ht="12">
      <c r="A536" s="101">
        <v>36</v>
      </c>
      <c r="B536" s="137" t="s">
        <v>1403</v>
      </c>
      <c r="C536" s="138">
        <v>2023</v>
      </c>
      <c r="D536" s="139">
        <v>3551.69</v>
      </c>
      <c r="E536" s="32"/>
    </row>
    <row r="537" spans="1:5" s="14" customFormat="1" ht="12">
      <c r="A537" s="101">
        <v>37</v>
      </c>
      <c r="B537" s="137" t="s">
        <v>1404</v>
      </c>
      <c r="C537" s="138">
        <v>2021</v>
      </c>
      <c r="D537" s="139">
        <v>2760.12</v>
      </c>
      <c r="E537" s="32"/>
    </row>
    <row r="538" spans="1:5" s="14" customFormat="1" ht="12.75" customHeight="1">
      <c r="A538" s="659" t="s">
        <v>0</v>
      </c>
      <c r="B538" s="659"/>
      <c r="C538" s="659"/>
      <c r="D538" s="513">
        <f>SUM(D501:D537)</f>
        <v>248583.4</v>
      </c>
      <c r="E538" s="32"/>
    </row>
    <row r="539" spans="1:5" s="14" customFormat="1" ht="13.5" customHeight="1">
      <c r="A539" s="660" t="s">
        <v>874</v>
      </c>
      <c r="B539" s="660"/>
      <c r="C539" s="660"/>
      <c r="D539" s="660"/>
      <c r="E539" s="32"/>
    </row>
    <row r="540" spans="1:5" s="47" customFormat="1" ht="12">
      <c r="A540" s="101">
        <v>1</v>
      </c>
      <c r="B540" s="102" t="s">
        <v>717</v>
      </c>
      <c r="C540" s="103">
        <v>2020</v>
      </c>
      <c r="D540" s="104">
        <v>1635.9</v>
      </c>
      <c r="E540" s="44"/>
    </row>
    <row r="541" spans="1:5" s="47" customFormat="1" ht="12">
      <c r="A541" s="101">
        <v>2</v>
      </c>
      <c r="B541" s="102" t="s">
        <v>718</v>
      </c>
      <c r="C541" s="103">
        <v>2021</v>
      </c>
      <c r="D541" s="104">
        <v>3250</v>
      </c>
      <c r="E541" s="44"/>
    </row>
    <row r="542" spans="1:5" s="47" customFormat="1" ht="12">
      <c r="A542" s="101">
        <v>3</v>
      </c>
      <c r="B542" s="102" t="s">
        <v>882</v>
      </c>
      <c r="C542" s="103">
        <v>2020</v>
      </c>
      <c r="D542" s="104">
        <v>1294</v>
      </c>
      <c r="E542" s="44"/>
    </row>
    <row r="543" spans="1:5" s="47" customFormat="1" ht="12">
      <c r="A543" s="101">
        <v>4</v>
      </c>
      <c r="B543" s="102" t="s">
        <v>883</v>
      </c>
      <c r="C543" s="103">
        <v>2021</v>
      </c>
      <c r="D543" s="104">
        <v>5350</v>
      </c>
      <c r="E543" s="44"/>
    </row>
    <row r="544" spans="1:5" s="47" customFormat="1" ht="12">
      <c r="A544" s="101">
        <v>5</v>
      </c>
      <c r="B544" s="102" t="s">
        <v>884</v>
      </c>
      <c r="C544" s="103">
        <v>2022</v>
      </c>
      <c r="D544" s="104">
        <v>4907.7</v>
      </c>
      <c r="E544" s="44"/>
    </row>
    <row r="545" spans="1:5" s="47" customFormat="1" ht="12">
      <c r="A545" s="101">
        <v>6</v>
      </c>
      <c r="B545" s="102" t="s">
        <v>885</v>
      </c>
      <c r="C545" s="103">
        <v>2022</v>
      </c>
      <c r="D545" s="104">
        <v>1597.94</v>
      </c>
      <c r="E545" s="44"/>
    </row>
    <row r="546" spans="1:5" s="47" customFormat="1" ht="12">
      <c r="A546" s="101">
        <v>7</v>
      </c>
      <c r="B546" s="102" t="s">
        <v>1405</v>
      </c>
      <c r="C546" s="103">
        <v>2023</v>
      </c>
      <c r="D546" s="104">
        <v>5116.8</v>
      </c>
      <c r="E546" s="44"/>
    </row>
    <row r="547" spans="1:5" s="14" customFormat="1" ht="12.75" customHeight="1">
      <c r="A547" s="659" t="s">
        <v>0</v>
      </c>
      <c r="B547" s="659"/>
      <c r="C547" s="659"/>
      <c r="D547" s="498">
        <f>SUM(D540:D546)</f>
        <v>23152.339999999997</v>
      </c>
      <c r="E547" s="32"/>
    </row>
    <row r="548" spans="1:5" s="94" customFormat="1" ht="13.5" customHeight="1">
      <c r="A548" s="660" t="s">
        <v>401</v>
      </c>
      <c r="B548" s="660"/>
      <c r="C548" s="660"/>
      <c r="D548" s="660"/>
      <c r="E548" s="97"/>
    </row>
    <row r="549" spans="1:5" s="94" customFormat="1">
      <c r="A549" s="103">
        <v>1</v>
      </c>
      <c r="B549" s="137" t="s">
        <v>632</v>
      </c>
      <c r="C549" s="138">
        <v>2019</v>
      </c>
      <c r="D549" s="139">
        <v>13317.21</v>
      </c>
      <c r="E549" s="44"/>
    </row>
    <row r="550" spans="1:5" s="94" customFormat="1">
      <c r="A550" s="103">
        <v>2</v>
      </c>
      <c r="B550" s="102" t="s">
        <v>881</v>
      </c>
      <c r="C550" s="103">
        <v>2021</v>
      </c>
      <c r="D550" s="151">
        <v>4800</v>
      </c>
      <c r="E550" s="44"/>
    </row>
    <row r="551" spans="1:5" s="94" customFormat="1" ht="16.5" customHeight="1">
      <c r="A551" s="659" t="s">
        <v>0</v>
      </c>
      <c r="B551" s="659"/>
      <c r="C551" s="659"/>
      <c r="D551" s="527">
        <f>SUM(D549:D550)</f>
        <v>18117.21</v>
      </c>
      <c r="E551" s="494"/>
    </row>
    <row r="552" spans="1:5" s="54" customFormat="1" ht="16.5" customHeight="1">
      <c r="A552" s="82"/>
      <c r="B552" s="82"/>
      <c r="C552" s="82"/>
      <c r="D552" s="83"/>
      <c r="E552" s="48"/>
    </row>
    <row r="553" spans="1:5" s="54" customFormat="1" ht="16.5" customHeight="1">
      <c r="A553" s="82"/>
      <c r="B553" s="82"/>
      <c r="C553" s="82"/>
      <c r="D553" s="83"/>
      <c r="E553" s="48"/>
    </row>
    <row r="554" spans="1:5" s="47" customFormat="1" ht="15" customHeight="1">
      <c r="A554" s="661" t="s">
        <v>432</v>
      </c>
      <c r="B554" s="661"/>
      <c r="C554" s="661"/>
      <c r="D554" s="661"/>
      <c r="E554" s="44"/>
    </row>
    <row r="555" spans="1:5" s="47" customFormat="1" ht="13.5" customHeight="1">
      <c r="A555" s="660" t="s">
        <v>873</v>
      </c>
      <c r="B555" s="660"/>
      <c r="C555" s="660"/>
      <c r="D555" s="660"/>
      <c r="E555" s="44"/>
    </row>
    <row r="556" spans="1:5" s="54" customFormat="1">
      <c r="A556" s="103">
        <v>1</v>
      </c>
      <c r="B556" s="102" t="s">
        <v>1161</v>
      </c>
      <c r="C556" s="103">
        <v>2019</v>
      </c>
      <c r="D556" s="547">
        <v>250</v>
      </c>
      <c r="E556" s="48"/>
    </row>
    <row r="557" spans="1:5" s="54" customFormat="1">
      <c r="A557" s="103">
        <v>2</v>
      </c>
      <c r="B557" s="345" t="s">
        <v>1162</v>
      </c>
      <c r="C557" s="103">
        <v>2020</v>
      </c>
      <c r="D557" s="547">
        <v>1580</v>
      </c>
      <c r="E557" s="48"/>
    </row>
    <row r="558" spans="1:5" s="54" customFormat="1">
      <c r="A558" s="103">
        <v>3</v>
      </c>
      <c r="B558" s="345" t="s">
        <v>1163</v>
      </c>
      <c r="C558" s="103">
        <v>2020</v>
      </c>
      <c r="D558" s="547">
        <v>8393</v>
      </c>
      <c r="E558" s="48"/>
    </row>
    <row r="559" spans="1:5" s="54" customFormat="1">
      <c r="A559" s="103">
        <v>4</v>
      </c>
      <c r="B559" s="345" t="s">
        <v>1164</v>
      </c>
      <c r="C559" s="103">
        <v>2020</v>
      </c>
      <c r="D559" s="547">
        <v>1107.01</v>
      </c>
      <c r="E559" s="48"/>
    </row>
    <row r="560" spans="1:5" s="54" customFormat="1">
      <c r="A560" s="103">
        <v>5</v>
      </c>
      <c r="B560" s="345" t="s">
        <v>1165</v>
      </c>
      <c r="C560" s="103">
        <v>2021</v>
      </c>
      <c r="D560" s="547">
        <v>720</v>
      </c>
      <c r="E560" s="48"/>
    </row>
    <row r="561" spans="1:5" s="54" customFormat="1">
      <c r="A561" s="103">
        <v>6</v>
      </c>
      <c r="B561" s="345" t="s">
        <v>1032</v>
      </c>
      <c r="C561" s="103">
        <v>2021</v>
      </c>
      <c r="D561" s="547">
        <v>2337</v>
      </c>
      <c r="E561" s="48"/>
    </row>
    <row r="562" spans="1:5" s="54" customFormat="1">
      <c r="A562" s="103">
        <v>7</v>
      </c>
      <c r="B562" s="345" t="s">
        <v>1166</v>
      </c>
      <c r="C562" s="103">
        <v>2022</v>
      </c>
      <c r="D562" s="547">
        <v>4390</v>
      </c>
      <c r="E562" s="48"/>
    </row>
    <row r="563" spans="1:5" s="54" customFormat="1">
      <c r="A563" s="103">
        <v>8</v>
      </c>
      <c r="B563" s="345" t="s">
        <v>1167</v>
      </c>
      <c r="C563" s="103">
        <v>2020</v>
      </c>
      <c r="D563" s="547">
        <v>374</v>
      </c>
      <c r="E563" s="48"/>
    </row>
    <row r="564" spans="1:5" s="54" customFormat="1">
      <c r="A564" s="103">
        <v>9</v>
      </c>
      <c r="B564" s="345" t="s">
        <v>148</v>
      </c>
      <c r="C564" s="103">
        <v>2022</v>
      </c>
      <c r="D564" s="547">
        <v>4615</v>
      </c>
      <c r="E564" s="48"/>
    </row>
    <row r="565" spans="1:5" s="54" customFormat="1">
      <c r="A565" s="103">
        <v>10</v>
      </c>
      <c r="B565" s="345" t="s">
        <v>1168</v>
      </c>
      <c r="C565" s="103">
        <v>2022</v>
      </c>
      <c r="D565" s="547">
        <v>999</v>
      </c>
      <c r="E565" s="48"/>
    </row>
    <row r="566" spans="1:5" s="54" customFormat="1">
      <c r="A566" s="103">
        <v>11</v>
      </c>
      <c r="B566" s="345" t="s">
        <v>1166</v>
      </c>
      <c r="C566" s="103">
        <v>2022</v>
      </c>
      <c r="D566" s="547">
        <v>2002</v>
      </c>
      <c r="E566" s="48"/>
    </row>
    <row r="567" spans="1:5" s="54" customFormat="1">
      <c r="A567" s="103">
        <v>12</v>
      </c>
      <c r="B567" s="345" t="s">
        <v>148</v>
      </c>
      <c r="C567" s="103">
        <v>2022</v>
      </c>
      <c r="D567" s="176">
        <v>4790</v>
      </c>
      <c r="E567" s="48"/>
    </row>
    <row r="568" spans="1:5" s="54" customFormat="1">
      <c r="A568" s="103">
        <v>13</v>
      </c>
      <c r="B568" s="345" t="s">
        <v>1451</v>
      </c>
      <c r="C568" s="103">
        <v>2023</v>
      </c>
      <c r="D568" s="176">
        <v>300</v>
      </c>
      <c r="E568" s="48" t="s">
        <v>1450</v>
      </c>
    </row>
    <row r="569" spans="1:5" s="54" customFormat="1">
      <c r="A569" s="103">
        <v>14</v>
      </c>
      <c r="B569" s="345" t="s">
        <v>1452</v>
      </c>
      <c r="C569" s="103">
        <v>2023</v>
      </c>
      <c r="D569" s="176">
        <v>199.99</v>
      </c>
      <c r="E569" s="48"/>
    </row>
    <row r="570" spans="1:5" s="54" customFormat="1">
      <c r="A570" s="103">
        <v>15</v>
      </c>
      <c r="B570" s="345" t="s">
        <v>1453</v>
      </c>
      <c r="C570" s="103">
        <v>2023</v>
      </c>
      <c r="D570" s="176">
        <v>220</v>
      </c>
      <c r="E570" s="48"/>
    </row>
    <row r="571" spans="1:5" s="54" customFormat="1">
      <c r="A571" s="103">
        <v>16</v>
      </c>
      <c r="B571" s="345" t="s">
        <v>1454</v>
      </c>
      <c r="C571" s="103">
        <v>2023</v>
      </c>
      <c r="D571" s="176">
        <v>3099.99</v>
      </c>
      <c r="E571" s="48"/>
    </row>
    <row r="572" spans="1:5" s="54" customFormat="1">
      <c r="A572" s="103">
        <v>17</v>
      </c>
      <c r="B572" s="345" t="s">
        <v>1455</v>
      </c>
      <c r="C572" s="103">
        <v>2023</v>
      </c>
      <c r="D572" s="176">
        <v>199.99</v>
      </c>
      <c r="E572" s="48"/>
    </row>
    <row r="573" spans="1:5" s="47" customFormat="1" ht="15" customHeight="1">
      <c r="A573" s="659" t="s">
        <v>0</v>
      </c>
      <c r="B573" s="659"/>
      <c r="C573" s="659"/>
      <c r="D573" s="513">
        <f>SUM(D556:D572)</f>
        <v>35576.980000000003</v>
      </c>
      <c r="E573" s="44"/>
    </row>
    <row r="574" spans="1:5" s="47" customFormat="1" ht="13.5" customHeight="1">
      <c r="A574" s="660" t="s">
        <v>874</v>
      </c>
      <c r="B574" s="660"/>
      <c r="C574" s="660"/>
      <c r="D574" s="660"/>
      <c r="E574" s="44"/>
    </row>
    <row r="575" spans="1:5" s="54" customFormat="1">
      <c r="A575" s="103">
        <v>1</v>
      </c>
      <c r="B575" s="102" t="s">
        <v>1151</v>
      </c>
      <c r="C575" s="103">
        <v>2019</v>
      </c>
      <c r="D575" s="176">
        <v>260</v>
      </c>
      <c r="E575" s="48"/>
    </row>
    <row r="576" spans="1:5" s="54" customFormat="1">
      <c r="A576" s="103">
        <v>2</v>
      </c>
      <c r="B576" s="102" t="s">
        <v>1152</v>
      </c>
      <c r="C576" s="103">
        <v>2019</v>
      </c>
      <c r="D576" s="176">
        <v>900</v>
      </c>
      <c r="E576" s="48"/>
    </row>
    <row r="577" spans="1:5" s="54" customFormat="1">
      <c r="A577" s="103">
        <v>3</v>
      </c>
      <c r="B577" s="102" t="s">
        <v>1153</v>
      </c>
      <c r="C577" s="103">
        <v>2022</v>
      </c>
      <c r="D577" s="176">
        <v>4533.76</v>
      </c>
      <c r="E577" s="48"/>
    </row>
    <row r="578" spans="1:5" s="54" customFormat="1">
      <c r="A578" s="103">
        <v>4</v>
      </c>
      <c r="B578" s="102" t="s">
        <v>1154</v>
      </c>
      <c r="C578" s="103">
        <v>2022</v>
      </c>
      <c r="D578" s="176">
        <v>1072.3800000000001</v>
      </c>
      <c r="E578" s="48"/>
    </row>
    <row r="579" spans="1:5" s="54" customFormat="1">
      <c r="A579" s="103">
        <v>5</v>
      </c>
      <c r="B579" s="102" t="s">
        <v>1155</v>
      </c>
      <c r="C579" s="103">
        <v>2019</v>
      </c>
      <c r="D579" s="176">
        <v>2660</v>
      </c>
      <c r="E579" s="48"/>
    </row>
    <row r="580" spans="1:5" s="54" customFormat="1">
      <c r="A580" s="103">
        <v>6</v>
      </c>
      <c r="B580" s="102" t="s">
        <v>1156</v>
      </c>
      <c r="C580" s="103">
        <v>2020</v>
      </c>
      <c r="D580" s="176">
        <v>1269</v>
      </c>
      <c r="E580" s="48"/>
    </row>
    <row r="581" spans="1:5" s="54" customFormat="1">
      <c r="A581" s="103">
        <v>7</v>
      </c>
      <c r="B581" s="102" t="s">
        <v>1157</v>
      </c>
      <c r="C581" s="103">
        <v>2020</v>
      </c>
      <c r="D581" s="176">
        <v>2199.08</v>
      </c>
      <c r="E581" s="48"/>
    </row>
    <row r="582" spans="1:5" s="54" customFormat="1">
      <c r="A582" s="103">
        <v>8</v>
      </c>
      <c r="B582" s="102" t="s">
        <v>1158</v>
      </c>
      <c r="C582" s="103">
        <v>2020</v>
      </c>
      <c r="D582" s="176">
        <v>799</v>
      </c>
      <c r="E582" s="48"/>
    </row>
    <row r="583" spans="1:5" s="54" customFormat="1">
      <c r="A583" s="103">
        <v>9</v>
      </c>
      <c r="B583" s="102" t="s">
        <v>1159</v>
      </c>
      <c r="C583" s="103">
        <v>2021</v>
      </c>
      <c r="D583" s="176">
        <v>370</v>
      </c>
      <c r="E583" s="48"/>
    </row>
    <row r="584" spans="1:5" s="54" customFormat="1">
      <c r="A584" s="103">
        <v>10</v>
      </c>
      <c r="B584" s="102" t="s">
        <v>1456</v>
      </c>
      <c r="C584" s="103">
        <v>2023</v>
      </c>
      <c r="D584" s="176">
        <v>1540</v>
      </c>
      <c r="E584" s="48"/>
    </row>
    <row r="585" spans="1:5" s="54" customFormat="1">
      <c r="A585" s="103">
        <v>11</v>
      </c>
      <c r="B585" s="102" t="s">
        <v>1457</v>
      </c>
      <c r="C585" s="103">
        <v>2023</v>
      </c>
      <c r="D585" s="176">
        <v>3958</v>
      </c>
      <c r="E585" s="48"/>
    </row>
    <row r="586" spans="1:5" s="54" customFormat="1">
      <c r="A586" s="103">
        <v>12</v>
      </c>
      <c r="B586" s="102" t="s">
        <v>1458</v>
      </c>
      <c r="C586" s="103">
        <v>2023</v>
      </c>
      <c r="D586" s="176">
        <v>210</v>
      </c>
      <c r="E586" s="48"/>
    </row>
    <row r="587" spans="1:5" s="54" customFormat="1">
      <c r="A587" s="103">
        <v>13</v>
      </c>
      <c r="B587" s="102" t="s">
        <v>1459</v>
      </c>
      <c r="C587" s="103">
        <v>2023</v>
      </c>
      <c r="D587" s="176">
        <v>4200.3599999999997</v>
      </c>
      <c r="E587" s="48"/>
    </row>
    <row r="588" spans="1:5" s="54" customFormat="1">
      <c r="A588" s="103">
        <v>14</v>
      </c>
      <c r="B588" s="102" t="s">
        <v>1460</v>
      </c>
      <c r="C588" s="103">
        <v>2023</v>
      </c>
      <c r="D588" s="176">
        <v>4182.0600000000004</v>
      </c>
      <c r="E588" s="48"/>
    </row>
    <row r="589" spans="1:5" s="54" customFormat="1">
      <c r="A589" s="103">
        <v>15</v>
      </c>
      <c r="B589" s="102" t="s">
        <v>1461</v>
      </c>
      <c r="C589" s="103">
        <v>2023</v>
      </c>
      <c r="D589" s="176">
        <v>810</v>
      </c>
      <c r="E589" s="48"/>
    </row>
    <row r="590" spans="1:5" s="54" customFormat="1">
      <c r="A590" s="103">
        <v>16</v>
      </c>
      <c r="B590" s="102" t="s">
        <v>1463</v>
      </c>
      <c r="C590" s="103">
        <v>2023</v>
      </c>
      <c r="D590" s="176">
        <v>1285.01</v>
      </c>
      <c r="E590" s="48"/>
    </row>
    <row r="591" spans="1:5" s="54" customFormat="1">
      <c r="A591" s="103">
        <v>17</v>
      </c>
      <c r="B591" s="102" t="s">
        <v>1462</v>
      </c>
      <c r="C591" s="103">
        <v>2023</v>
      </c>
      <c r="D591" s="176">
        <v>690.01</v>
      </c>
      <c r="E591" s="48"/>
    </row>
    <row r="592" spans="1:5" s="54" customFormat="1">
      <c r="A592" s="103">
        <v>18</v>
      </c>
      <c r="B592" s="102" t="s">
        <v>1464</v>
      </c>
      <c r="C592" s="103">
        <v>2023</v>
      </c>
      <c r="D592" s="176">
        <v>4199</v>
      </c>
      <c r="E592" s="48"/>
    </row>
    <row r="593" spans="1:5" s="54" customFormat="1">
      <c r="A593" s="103">
        <v>19</v>
      </c>
      <c r="B593" s="102" t="s">
        <v>1464</v>
      </c>
      <c r="C593" s="103">
        <v>2023</v>
      </c>
      <c r="D593" s="176">
        <v>4199</v>
      </c>
      <c r="E593" s="48"/>
    </row>
    <row r="594" spans="1:5" s="54" customFormat="1">
      <c r="A594" s="103">
        <v>20</v>
      </c>
      <c r="B594" s="102" t="s">
        <v>1465</v>
      </c>
      <c r="C594" s="103">
        <v>2023</v>
      </c>
      <c r="D594" s="176">
        <v>263</v>
      </c>
      <c r="E594" s="48"/>
    </row>
    <row r="595" spans="1:5" s="54" customFormat="1">
      <c r="A595" s="103">
        <v>21</v>
      </c>
      <c r="B595" s="102" t="s">
        <v>1466</v>
      </c>
      <c r="C595" s="103">
        <v>2023</v>
      </c>
      <c r="D595" s="176">
        <v>4445</v>
      </c>
      <c r="E595" s="48"/>
    </row>
    <row r="596" spans="1:5" s="47" customFormat="1" ht="13.5" customHeight="1">
      <c r="A596" s="664" t="s">
        <v>0</v>
      </c>
      <c r="B596" s="664"/>
      <c r="C596" s="664"/>
      <c r="D596" s="513">
        <f>SUM(D575:D595)</f>
        <v>44044.66</v>
      </c>
      <c r="E596" s="44"/>
    </row>
    <row r="597" spans="1:5" s="47" customFormat="1" ht="13.5" customHeight="1">
      <c r="A597" s="660" t="s">
        <v>431</v>
      </c>
      <c r="B597" s="660"/>
      <c r="C597" s="660"/>
      <c r="D597" s="660"/>
      <c r="E597" s="44"/>
    </row>
    <row r="598" spans="1:5" s="47" customFormat="1" ht="13.5" customHeight="1">
      <c r="A598" s="122">
        <v>1</v>
      </c>
      <c r="B598" s="202" t="s">
        <v>1160</v>
      </c>
      <c r="C598" s="122">
        <v>2023</v>
      </c>
      <c r="D598" s="244">
        <v>8231</v>
      </c>
      <c r="E598" s="44"/>
    </row>
    <row r="599" spans="1:5" s="47" customFormat="1" ht="13.5" customHeight="1">
      <c r="A599" s="122">
        <v>2</v>
      </c>
      <c r="B599" s="202" t="s">
        <v>1160</v>
      </c>
      <c r="C599" s="122">
        <v>2023</v>
      </c>
      <c r="D599" s="244">
        <v>4717</v>
      </c>
      <c r="E599" s="44"/>
    </row>
    <row r="600" spans="1:5" s="47" customFormat="1" ht="13.5" customHeight="1">
      <c r="A600" s="537"/>
      <c r="B600" s="537" t="s">
        <v>0</v>
      </c>
      <c r="C600" s="328"/>
      <c r="D600" s="548">
        <v>12948</v>
      </c>
      <c r="E600" s="495"/>
    </row>
    <row r="601" spans="1:5" s="47" customFormat="1" ht="13.5" customHeight="1">
      <c r="A601" s="84"/>
      <c r="B601" s="84"/>
      <c r="C601" s="84"/>
      <c r="D601" s="81"/>
      <c r="E601" s="44"/>
    </row>
    <row r="602" spans="1:5" s="14" customFormat="1" ht="16.5" customHeight="1">
      <c r="A602" s="661" t="s">
        <v>675</v>
      </c>
      <c r="B602" s="661"/>
      <c r="C602" s="661"/>
      <c r="D602" s="661"/>
      <c r="E602" s="32"/>
    </row>
    <row r="603" spans="1:5" s="14" customFormat="1" ht="13.5" customHeight="1">
      <c r="A603" s="660" t="s">
        <v>873</v>
      </c>
      <c r="B603" s="660"/>
      <c r="C603" s="660"/>
      <c r="D603" s="660"/>
      <c r="E603" s="32"/>
    </row>
    <row r="604" spans="1:5" s="14" customFormat="1">
      <c r="A604" s="122">
        <v>1</v>
      </c>
      <c r="B604" s="143" t="s">
        <v>1103</v>
      </c>
      <c r="C604" s="122">
        <v>2020</v>
      </c>
      <c r="D604" s="244">
        <v>599</v>
      </c>
      <c r="E604" s="32"/>
    </row>
    <row r="605" spans="1:5" s="14" customFormat="1" ht="17.25" customHeight="1">
      <c r="A605" s="659" t="s">
        <v>0</v>
      </c>
      <c r="B605" s="659"/>
      <c r="C605" s="525"/>
      <c r="D605" s="513">
        <f>SUM(D604)</f>
        <v>599</v>
      </c>
      <c r="E605" s="32"/>
    </row>
    <row r="606" spans="1:5" s="14" customFormat="1" ht="13.5" customHeight="1">
      <c r="A606" s="660" t="s">
        <v>874</v>
      </c>
      <c r="B606" s="660"/>
      <c r="C606" s="660"/>
      <c r="D606" s="660"/>
      <c r="E606" s="32"/>
    </row>
    <row r="607" spans="1:5" s="14" customFormat="1">
      <c r="A607" s="122">
        <v>1</v>
      </c>
      <c r="B607" s="202" t="s">
        <v>1104</v>
      </c>
      <c r="C607" s="122">
        <v>2020</v>
      </c>
      <c r="D607" s="244">
        <v>899</v>
      </c>
      <c r="E607" s="32"/>
    </row>
    <row r="608" spans="1:5" s="14" customFormat="1">
      <c r="A608" s="122">
        <v>2</v>
      </c>
      <c r="B608" s="202" t="s">
        <v>1406</v>
      </c>
      <c r="C608" s="122">
        <v>2020</v>
      </c>
      <c r="D608" s="244">
        <v>729</v>
      </c>
      <c r="E608" s="32"/>
    </row>
    <row r="609" spans="1:5" s="14" customFormat="1">
      <c r="A609" s="122">
        <v>3</v>
      </c>
      <c r="B609" s="202" t="s">
        <v>1407</v>
      </c>
      <c r="C609" s="122">
        <v>2023</v>
      </c>
      <c r="D609" s="244">
        <v>2599</v>
      </c>
      <c r="E609" s="32"/>
    </row>
    <row r="610" spans="1:5" s="14" customFormat="1" ht="12.75" customHeight="1">
      <c r="A610" s="659" t="s">
        <v>0</v>
      </c>
      <c r="B610" s="659"/>
      <c r="C610" s="525"/>
      <c r="D610" s="513">
        <f>SUM(D607:D609)</f>
        <v>4227</v>
      </c>
      <c r="E610" s="32"/>
    </row>
    <row r="611" spans="1:5" s="94" customFormat="1" ht="13.5" customHeight="1">
      <c r="A611" s="660" t="s">
        <v>401</v>
      </c>
      <c r="B611" s="660"/>
      <c r="C611" s="660"/>
      <c r="D611" s="660"/>
      <c r="E611" s="97"/>
    </row>
    <row r="612" spans="1:5" s="14" customFormat="1">
      <c r="A612" s="122">
        <v>1</v>
      </c>
      <c r="B612" s="202" t="s">
        <v>1105</v>
      </c>
      <c r="C612" s="122">
        <v>2021</v>
      </c>
      <c r="D612" s="244">
        <v>3205.38</v>
      </c>
      <c r="E612" s="32"/>
    </row>
    <row r="613" spans="1:5" s="14" customFormat="1">
      <c r="A613" s="122">
        <v>2</v>
      </c>
      <c r="B613" s="202" t="s">
        <v>1106</v>
      </c>
      <c r="C613" s="122">
        <v>2022</v>
      </c>
      <c r="D613" s="244">
        <v>258</v>
      </c>
      <c r="E613" s="32"/>
    </row>
    <row r="614" spans="1:5" s="14" customFormat="1" ht="12">
      <c r="A614" s="525"/>
      <c r="B614" s="659" t="s">
        <v>9</v>
      </c>
      <c r="C614" s="659"/>
      <c r="D614" s="498">
        <f>SUM(D612:D613)</f>
        <v>3463.38</v>
      </c>
      <c r="E614" s="166"/>
    </row>
    <row r="615" spans="1:5" s="14" customFormat="1" ht="12.75" customHeight="1">
      <c r="A615" s="338"/>
      <c r="B615" s="338"/>
      <c r="C615" s="296"/>
      <c r="D615" s="346"/>
      <c r="E615" s="32"/>
    </row>
    <row r="616" spans="1:5" s="47" customFormat="1" ht="16.899999999999999" customHeight="1">
      <c r="A616" s="70"/>
      <c r="B616" s="70"/>
      <c r="C616" s="57"/>
      <c r="D616" s="81"/>
      <c r="E616" s="44"/>
    </row>
    <row r="617" spans="1:5" s="14" customFormat="1" ht="12.75" customHeight="1">
      <c r="A617" s="661" t="s">
        <v>241</v>
      </c>
      <c r="B617" s="661"/>
      <c r="C617" s="661"/>
      <c r="D617" s="661"/>
      <c r="E617" s="32"/>
    </row>
    <row r="618" spans="1:5" s="14" customFormat="1" ht="13.5" customHeight="1">
      <c r="A618" s="660" t="s">
        <v>873</v>
      </c>
      <c r="B618" s="660"/>
      <c r="C618" s="660"/>
      <c r="D618" s="660"/>
      <c r="E618" s="32"/>
    </row>
    <row r="619" spans="1:5" s="54" customFormat="1">
      <c r="A619" s="103">
        <v>1</v>
      </c>
      <c r="B619" s="102" t="s">
        <v>639</v>
      </c>
      <c r="C619" s="103">
        <v>2019</v>
      </c>
      <c r="D619" s="151">
        <v>37499.99</v>
      </c>
      <c r="E619" s="48"/>
    </row>
    <row r="620" spans="1:5" s="236" customFormat="1">
      <c r="A620" s="103">
        <v>2</v>
      </c>
      <c r="B620" s="102" t="s">
        <v>639</v>
      </c>
      <c r="C620" s="103">
        <v>2021</v>
      </c>
      <c r="D620" s="151">
        <v>1749.99</v>
      </c>
      <c r="E620" s="204"/>
    </row>
    <row r="621" spans="1:5" s="236" customFormat="1">
      <c r="A621" s="103">
        <v>3</v>
      </c>
      <c r="B621" s="342" t="s">
        <v>1063</v>
      </c>
      <c r="C621" s="302">
        <v>2022</v>
      </c>
      <c r="D621" s="397">
        <v>1349.56</v>
      </c>
      <c r="E621" s="204"/>
    </row>
    <row r="622" spans="1:5" s="236" customFormat="1">
      <c r="A622" s="103">
        <v>4</v>
      </c>
      <c r="B622" s="342" t="s">
        <v>522</v>
      </c>
      <c r="C622" s="302">
        <v>2022</v>
      </c>
      <c r="D622" s="397">
        <v>9400.43</v>
      </c>
      <c r="E622" s="204"/>
    </row>
    <row r="623" spans="1:5" s="236" customFormat="1">
      <c r="A623" s="103">
        <v>5</v>
      </c>
      <c r="B623" s="342" t="s">
        <v>1064</v>
      </c>
      <c r="C623" s="302">
        <v>2022</v>
      </c>
      <c r="D623" s="397">
        <v>9909.43</v>
      </c>
      <c r="E623" s="204"/>
    </row>
    <row r="624" spans="1:5" s="236" customFormat="1">
      <c r="A624" s="103">
        <v>6</v>
      </c>
      <c r="B624" s="342" t="s">
        <v>522</v>
      </c>
      <c r="C624" s="302">
        <v>2022</v>
      </c>
      <c r="D624" s="397">
        <v>9939.67</v>
      </c>
      <c r="E624" s="204"/>
    </row>
    <row r="625" spans="1:6" s="236" customFormat="1">
      <c r="A625" s="103">
        <v>7</v>
      </c>
      <c r="B625" s="342" t="s">
        <v>1065</v>
      </c>
      <c r="C625" s="302">
        <v>2022</v>
      </c>
      <c r="D625" s="397">
        <v>1070.99</v>
      </c>
      <c r="E625" s="204"/>
    </row>
    <row r="626" spans="1:6" s="236" customFormat="1">
      <c r="A626" s="103">
        <v>8</v>
      </c>
      <c r="B626" s="342" t="s">
        <v>1066</v>
      </c>
      <c r="C626" s="302">
        <v>2022</v>
      </c>
      <c r="D626" s="397">
        <v>1749.99</v>
      </c>
      <c r="E626" s="204"/>
    </row>
    <row r="627" spans="1:6" s="236" customFormat="1">
      <c r="A627" s="103">
        <v>9</v>
      </c>
      <c r="B627" s="342" t="s">
        <v>1067</v>
      </c>
      <c r="C627" s="302">
        <v>2022</v>
      </c>
      <c r="D627" s="397">
        <v>1399</v>
      </c>
      <c r="E627" s="204"/>
    </row>
    <row r="628" spans="1:6" s="236" customFormat="1">
      <c r="A628" s="103">
        <v>10</v>
      </c>
      <c r="B628" s="342" t="s">
        <v>1068</v>
      </c>
      <c r="C628" s="302">
        <v>2022</v>
      </c>
      <c r="D628" s="397">
        <v>699.99</v>
      </c>
      <c r="E628" s="204"/>
    </row>
    <row r="629" spans="1:6" s="14" customFormat="1" ht="13.5" customHeight="1">
      <c r="A629" s="659" t="s">
        <v>0</v>
      </c>
      <c r="B629" s="659"/>
      <c r="C629" s="659"/>
      <c r="D629" s="513">
        <f>SUM(D619:D628)</f>
        <v>74769.040000000008</v>
      </c>
      <c r="E629" s="32"/>
    </row>
    <row r="630" spans="1:6" s="14" customFormat="1" ht="13.5" customHeight="1">
      <c r="A630" s="660" t="s">
        <v>874</v>
      </c>
      <c r="B630" s="660"/>
      <c r="C630" s="660"/>
      <c r="D630" s="660"/>
      <c r="E630" s="32"/>
    </row>
    <row r="631" spans="1:6" s="94" customFormat="1">
      <c r="A631" s="103">
        <v>1</v>
      </c>
      <c r="B631" s="102" t="s">
        <v>151</v>
      </c>
      <c r="C631" s="103">
        <v>2019</v>
      </c>
      <c r="D631" s="151">
        <v>4488.2700000000004</v>
      </c>
      <c r="E631" s="237"/>
      <c r="F631" s="238"/>
    </row>
    <row r="632" spans="1:6" s="94" customFormat="1">
      <c r="A632" s="103">
        <v>2</v>
      </c>
      <c r="B632" s="102" t="s">
        <v>151</v>
      </c>
      <c r="C632" s="103">
        <v>2019</v>
      </c>
      <c r="D632" s="151">
        <v>4488.2700000000004</v>
      </c>
      <c r="E632" s="237"/>
      <c r="F632" s="238"/>
    </row>
    <row r="633" spans="1:6" s="54" customFormat="1">
      <c r="A633" s="103">
        <v>3</v>
      </c>
      <c r="B633" s="102" t="s">
        <v>690</v>
      </c>
      <c r="C633" s="103">
        <v>2020</v>
      </c>
      <c r="D633" s="151">
        <v>6960</v>
      </c>
      <c r="E633" s="82"/>
      <c r="F633" s="85"/>
    </row>
    <row r="634" spans="1:6" s="54" customFormat="1">
      <c r="A634" s="103">
        <v>4</v>
      </c>
      <c r="B634" s="102" t="s">
        <v>691</v>
      </c>
      <c r="C634" s="103">
        <v>2020</v>
      </c>
      <c r="D634" s="151">
        <v>7000</v>
      </c>
      <c r="E634" s="82"/>
      <c r="F634" s="85"/>
    </row>
    <row r="635" spans="1:6" s="54" customFormat="1">
      <c r="A635" s="103">
        <v>5</v>
      </c>
      <c r="B635" s="102" t="s">
        <v>693</v>
      </c>
      <c r="C635" s="103">
        <v>2020</v>
      </c>
      <c r="D635" s="151">
        <v>3271.8</v>
      </c>
      <c r="E635" s="82"/>
      <c r="F635" s="85"/>
    </row>
    <row r="636" spans="1:6" s="54" customFormat="1">
      <c r="A636" s="103">
        <v>6</v>
      </c>
      <c r="B636" s="102" t="s">
        <v>692</v>
      </c>
      <c r="C636" s="103">
        <v>2020</v>
      </c>
      <c r="D636" s="151">
        <v>1635.9</v>
      </c>
      <c r="E636" s="82"/>
      <c r="F636" s="85"/>
    </row>
    <row r="637" spans="1:6" s="54" customFormat="1">
      <c r="A637" s="103">
        <v>7</v>
      </c>
      <c r="B637" s="102" t="s">
        <v>692</v>
      </c>
      <c r="C637" s="103">
        <v>2020</v>
      </c>
      <c r="D637" s="151">
        <v>1635.9</v>
      </c>
      <c r="E637" s="82"/>
      <c r="F637" s="85"/>
    </row>
    <row r="638" spans="1:6" s="54" customFormat="1">
      <c r="A638" s="103">
        <v>8</v>
      </c>
      <c r="B638" s="102" t="s">
        <v>694</v>
      </c>
      <c r="C638" s="103">
        <v>2020</v>
      </c>
      <c r="D638" s="151">
        <v>879</v>
      </c>
      <c r="E638" s="82"/>
      <c r="F638" s="85"/>
    </row>
    <row r="639" spans="1:6" s="54" customFormat="1">
      <c r="A639" s="103">
        <v>9</v>
      </c>
      <c r="B639" s="102" t="s">
        <v>695</v>
      </c>
      <c r="C639" s="103">
        <v>2020</v>
      </c>
      <c r="D639" s="151">
        <v>1400</v>
      </c>
      <c r="E639" s="82"/>
      <c r="F639" s="85"/>
    </row>
    <row r="640" spans="1:6" s="54" customFormat="1">
      <c r="A640" s="103">
        <v>10</v>
      </c>
      <c r="B640" s="102" t="s">
        <v>696</v>
      </c>
      <c r="C640" s="103">
        <v>2020</v>
      </c>
      <c r="D640" s="151">
        <v>2699</v>
      </c>
      <c r="E640" s="82"/>
      <c r="F640" s="85"/>
    </row>
    <row r="641" spans="1:6" s="54" customFormat="1">
      <c r="A641" s="103">
        <v>11</v>
      </c>
      <c r="B641" s="102" t="s">
        <v>697</v>
      </c>
      <c r="C641" s="103">
        <v>2020</v>
      </c>
      <c r="D641" s="151">
        <v>518</v>
      </c>
      <c r="E641" s="82"/>
      <c r="F641" s="85"/>
    </row>
    <row r="642" spans="1:6" s="54" customFormat="1">
      <c r="A642" s="103">
        <v>12</v>
      </c>
      <c r="B642" s="102" t="s">
        <v>698</v>
      </c>
      <c r="C642" s="103">
        <v>2020</v>
      </c>
      <c r="D642" s="151">
        <v>9160</v>
      </c>
      <c r="E642" s="82"/>
      <c r="F642" s="85"/>
    </row>
    <row r="643" spans="1:6" s="54" customFormat="1">
      <c r="A643" s="103">
        <v>13</v>
      </c>
      <c r="B643" s="102" t="s">
        <v>699</v>
      </c>
      <c r="C643" s="103">
        <v>2020</v>
      </c>
      <c r="D643" s="151">
        <v>1199.99</v>
      </c>
      <c r="E643" s="82"/>
      <c r="F643" s="85"/>
    </row>
    <row r="644" spans="1:6" s="54" customFormat="1">
      <c r="A644" s="103">
        <v>14</v>
      </c>
      <c r="B644" s="102" t="s">
        <v>700</v>
      </c>
      <c r="C644" s="103">
        <v>2020</v>
      </c>
      <c r="D644" s="151">
        <v>2089.77</v>
      </c>
      <c r="E644" s="82"/>
      <c r="F644" s="85"/>
    </row>
    <row r="645" spans="1:6" s="54" customFormat="1">
      <c r="A645" s="103">
        <v>15</v>
      </c>
      <c r="B645" s="102" t="s">
        <v>701</v>
      </c>
      <c r="C645" s="103">
        <v>2020</v>
      </c>
      <c r="D645" s="151">
        <v>2706</v>
      </c>
      <c r="E645" s="82"/>
      <c r="F645" s="85"/>
    </row>
    <row r="646" spans="1:6" s="54" customFormat="1">
      <c r="A646" s="103">
        <v>16</v>
      </c>
      <c r="B646" s="102" t="s">
        <v>702</v>
      </c>
      <c r="C646" s="103">
        <v>2020</v>
      </c>
      <c r="D646" s="151">
        <v>4918.7700000000004</v>
      </c>
      <c r="E646" s="82"/>
      <c r="F646" s="85"/>
    </row>
    <row r="647" spans="1:6" s="236" customFormat="1">
      <c r="A647" s="103">
        <v>17</v>
      </c>
      <c r="B647" s="102" t="s">
        <v>939</v>
      </c>
      <c r="C647" s="103">
        <v>2021</v>
      </c>
      <c r="D647" s="151">
        <v>999.99</v>
      </c>
      <c r="E647" s="662"/>
      <c r="F647" s="240"/>
    </row>
    <row r="648" spans="1:6" s="236" customFormat="1">
      <c r="A648" s="103">
        <v>18</v>
      </c>
      <c r="B648" s="102" t="s">
        <v>940</v>
      </c>
      <c r="C648" s="103">
        <v>2021</v>
      </c>
      <c r="D648" s="151">
        <v>999</v>
      </c>
      <c r="E648" s="662"/>
      <c r="F648" s="240"/>
    </row>
    <row r="649" spans="1:6" s="236" customFormat="1">
      <c r="A649" s="103">
        <v>19</v>
      </c>
      <c r="B649" s="102" t="s">
        <v>941</v>
      </c>
      <c r="C649" s="103">
        <v>2021</v>
      </c>
      <c r="D649" s="151">
        <v>606.39</v>
      </c>
      <c r="E649" s="662"/>
      <c r="F649" s="240"/>
    </row>
    <row r="650" spans="1:6" s="236" customFormat="1">
      <c r="A650" s="103">
        <v>20</v>
      </c>
      <c r="B650" s="102" t="s">
        <v>942</v>
      </c>
      <c r="C650" s="103">
        <v>2021</v>
      </c>
      <c r="D650" s="151">
        <v>1980</v>
      </c>
      <c r="E650" s="662"/>
      <c r="F650" s="240"/>
    </row>
    <row r="651" spans="1:6" s="236" customFormat="1">
      <c r="A651" s="103">
        <v>21</v>
      </c>
      <c r="B651" s="102" t="s">
        <v>943</v>
      </c>
      <c r="C651" s="103">
        <v>2021</v>
      </c>
      <c r="D651" s="151">
        <v>3198</v>
      </c>
      <c r="E651" s="662"/>
      <c r="F651" s="240"/>
    </row>
    <row r="652" spans="1:6" s="236" customFormat="1">
      <c r="A652" s="103">
        <v>22</v>
      </c>
      <c r="B652" s="102" t="s">
        <v>501</v>
      </c>
      <c r="C652" s="103">
        <v>2021</v>
      </c>
      <c r="D652" s="151">
        <v>1290</v>
      </c>
      <c r="E652" s="662"/>
      <c r="F652" s="240"/>
    </row>
    <row r="653" spans="1:6" s="236" customFormat="1">
      <c r="A653" s="103">
        <v>23</v>
      </c>
      <c r="B653" s="102" t="s">
        <v>944</v>
      </c>
      <c r="C653" s="103">
        <v>2021</v>
      </c>
      <c r="D653" s="151">
        <v>5438.7</v>
      </c>
      <c r="E653" s="662"/>
      <c r="F653" s="240"/>
    </row>
    <row r="654" spans="1:6" s="236" customFormat="1">
      <c r="A654" s="103">
        <v>24</v>
      </c>
      <c r="B654" s="102" t="s">
        <v>945</v>
      </c>
      <c r="C654" s="103">
        <v>2021</v>
      </c>
      <c r="D654" s="151">
        <v>2259.0100000000002</v>
      </c>
      <c r="E654" s="662"/>
      <c r="F654" s="240"/>
    </row>
    <row r="655" spans="1:6" s="236" customFormat="1">
      <c r="A655" s="103">
        <v>25</v>
      </c>
      <c r="B655" s="102" t="s">
        <v>946</v>
      </c>
      <c r="C655" s="103">
        <v>2021</v>
      </c>
      <c r="D655" s="151">
        <v>3199</v>
      </c>
      <c r="E655" s="239"/>
      <c r="F655" s="240"/>
    </row>
    <row r="656" spans="1:6" s="236" customFormat="1">
      <c r="A656" s="103">
        <v>26</v>
      </c>
      <c r="B656" s="102" t="s">
        <v>947</v>
      </c>
      <c r="C656" s="103">
        <v>2021</v>
      </c>
      <c r="D656" s="151">
        <v>529.99</v>
      </c>
      <c r="E656" s="239"/>
      <c r="F656" s="240"/>
    </row>
    <row r="657" spans="1:6" s="236" customFormat="1">
      <c r="A657" s="103">
        <v>27</v>
      </c>
      <c r="B657" s="102" t="s">
        <v>948</v>
      </c>
      <c r="C657" s="103">
        <v>2021</v>
      </c>
      <c r="D657" s="151">
        <v>763.41</v>
      </c>
      <c r="E657" s="239"/>
      <c r="F657" s="240"/>
    </row>
    <row r="658" spans="1:6" s="236" customFormat="1">
      <c r="A658" s="103">
        <v>28</v>
      </c>
      <c r="B658" s="102" t="s">
        <v>949</v>
      </c>
      <c r="C658" s="103">
        <v>2021</v>
      </c>
      <c r="D658" s="151">
        <v>1999.99</v>
      </c>
      <c r="E658" s="239"/>
      <c r="F658" s="240"/>
    </row>
    <row r="659" spans="1:6" s="236" customFormat="1">
      <c r="A659" s="103">
        <v>29</v>
      </c>
      <c r="B659" s="342" t="s">
        <v>1069</v>
      </c>
      <c r="C659" s="302">
        <v>2022</v>
      </c>
      <c r="D659" s="397">
        <v>984</v>
      </c>
      <c r="E659" s="239"/>
      <c r="F659" s="240"/>
    </row>
    <row r="660" spans="1:6" s="236" customFormat="1">
      <c r="A660" s="103">
        <v>30</v>
      </c>
      <c r="B660" s="342" t="s">
        <v>1070</v>
      </c>
      <c r="C660" s="302">
        <v>2022</v>
      </c>
      <c r="D660" s="397">
        <v>3700</v>
      </c>
      <c r="E660" s="239"/>
      <c r="F660" s="240"/>
    </row>
    <row r="661" spans="1:6" s="236" customFormat="1">
      <c r="A661" s="103">
        <v>31</v>
      </c>
      <c r="B661" s="342" t="s">
        <v>1071</v>
      </c>
      <c r="C661" s="302">
        <v>2022</v>
      </c>
      <c r="D661" s="397">
        <v>8720.7000000000007</v>
      </c>
      <c r="E661" s="239"/>
      <c r="F661" s="240"/>
    </row>
    <row r="662" spans="1:6" s="236" customFormat="1">
      <c r="A662" s="103">
        <v>32</v>
      </c>
      <c r="B662" s="342" t="s">
        <v>1072</v>
      </c>
      <c r="C662" s="302">
        <v>2022</v>
      </c>
      <c r="D662" s="397">
        <v>1389</v>
      </c>
      <c r="E662" s="239"/>
      <c r="F662" s="240"/>
    </row>
    <row r="663" spans="1:6" s="236" customFormat="1">
      <c r="A663" s="103">
        <v>33</v>
      </c>
      <c r="B663" s="342" t="s">
        <v>1073</v>
      </c>
      <c r="C663" s="302">
        <v>2022</v>
      </c>
      <c r="D663" s="397">
        <v>3013.5</v>
      </c>
      <c r="E663" s="239"/>
      <c r="F663" s="240"/>
    </row>
    <row r="664" spans="1:6" s="236" customFormat="1">
      <c r="A664" s="103">
        <v>34</v>
      </c>
      <c r="B664" s="342" t="s">
        <v>1074</v>
      </c>
      <c r="C664" s="302">
        <v>2022</v>
      </c>
      <c r="D664" s="397">
        <v>6396</v>
      </c>
      <c r="E664" s="239"/>
      <c r="F664" s="240"/>
    </row>
    <row r="665" spans="1:6" s="236" customFormat="1">
      <c r="A665" s="103">
        <v>35</v>
      </c>
      <c r="B665" s="342" t="s">
        <v>1075</v>
      </c>
      <c r="C665" s="302">
        <v>2022</v>
      </c>
      <c r="D665" s="397">
        <v>1920.01</v>
      </c>
      <c r="E665" s="239"/>
      <c r="F665" s="240"/>
    </row>
    <row r="666" spans="1:6" s="236" customFormat="1">
      <c r="A666" s="103">
        <v>36</v>
      </c>
      <c r="B666" s="342" t="s">
        <v>1076</v>
      </c>
      <c r="C666" s="302">
        <v>2022</v>
      </c>
      <c r="D666" s="397">
        <v>2864.67</v>
      </c>
      <c r="E666" s="239"/>
      <c r="F666" s="240"/>
    </row>
    <row r="667" spans="1:6" s="236" customFormat="1">
      <c r="A667" s="103">
        <v>37</v>
      </c>
      <c r="B667" s="342" t="s">
        <v>1077</v>
      </c>
      <c r="C667" s="302">
        <v>2022</v>
      </c>
      <c r="D667" s="397">
        <v>2383.7399999999998</v>
      </c>
      <c r="E667" s="239"/>
      <c r="F667" s="240"/>
    </row>
    <row r="668" spans="1:6" s="236" customFormat="1">
      <c r="A668" s="103">
        <v>38</v>
      </c>
      <c r="B668" s="342" t="s">
        <v>1364</v>
      </c>
      <c r="C668" s="302">
        <v>2023</v>
      </c>
      <c r="D668" s="397">
        <v>849</v>
      </c>
      <c r="E668" s="239"/>
      <c r="F668" s="240"/>
    </row>
    <row r="669" spans="1:6" s="236" customFormat="1">
      <c r="A669" s="103">
        <v>39</v>
      </c>
      <c r="B669" s="342" t="s">
        <v>1365</v>
      </c>
      <c r="C669" s="302">
        <v>2023</v>
      </c>
      <c r="D669" s="397">
        <v>1832.63</v>
      </c>
      <c r="E669" s="239"/>
      <c r="F669" s="240"/>
    </row>
    <row r="670" spans="1:6" s="236" customFormat="1">
      <c r="A670" s="103">
        <v>40</v>
      </c>
      <c r="B670" s="342" t="s">
        <v>1364</v>
      </c>
      <c r="C670" s="302">
        <v>2023</v>
      </c>
      <c r="D670" s="397">
        <v>1099.99</v>
      </c>
      <c r="E670" s="239"/>
      <c r="F670" s="240"/>
    </row>
    <row r="671" spans="1:6" s="236" customFormat="1">
      <c r="A671" s="103">
        <v>41</v>
      </c>
      <c r="B671" s="342" t="s">
        <v>1366</v>
      </c>
      <c r="C671" s="302">
        <v>2023</v>
      </c>
      <c r="D671" s="397">
        <v>1199.98</v>
      </c>
      <c r="E671" s="239"/>
      <c r="F671" s="240"/>
    </row>
    <row r="672" spans="1:6" s="236" customFormat="1">
      <c r="A672" s="103">
        <v>42</v>
      </c>
      <c r="B672" s="342" t="s">
        <v>1367</v>
      </c>
      <c r="C672" s="302">
        <v>2023</v>
      </c>
      <c r="D672" s="397">
        <v>8302.5</v>
      </c>
      <c r="E672" s="239"/>
      <c r="F672" s="240"/>
    </row>
    <row r="673" spans="1:6" s="236" customFormat="1">
      <c r="A673" s="103">
        <v>43</v>
      </c>
      <c r="B673" s="342" t="s">
        <v>1368</v>
      </c>
      <c r="C673" s="302">
        <v>2023</v>
      </c>
      <c r="D673" s="397">
        <v>1457.55</v>
      </c>
      <c r="E673" s="239"/>
      <c r="F673" s="240"/>
    </row>
    <row r="674" spans="1:6" s="236" customFormat="1">
      <c r="A674" s="103">
        <v>44</v>
      </c>
      <c r="B674" s="342" t="s">
        <v>1369</v>
      </c>
      <c r="C674" s="302">
        <v>2023</v>
      </c>
      <c r="D674" s="397">
        <v>2670</v>
      </c>
      <c r="E674" s="239"/>
      <c r="F674" s="240"/>
    </row>
    <row r="675" spans="1:6" s="236" customFormat="1">
      <c r="A675" s="103">
        <v>45</v>
      </c>
      <c r="B675" s="342" t="s">
        <v>1370</v>
      </c>
      <c r="C675" s="302">
        <v>2023</v>
      </c>
      <c r="D675" s="397">
        <v>4200</v>
      </c>
      <c r="E675" s="239"/>
      <c r="F675" s="240"/>
    </row>
    <row r="676" spans="1:6" s="47" customFormat="1" ht="12.75" customHeight="1">
      <c r="A676" s="659" t="s">
        <v>0</v>
      </c>
      <c r="B676" s="659"/>
      <c r="C676" s="659"/>
      <c r="D676" s="513">
        <f>SUM(D631:D675)</f>
        <v>131297.42000000001</v>
      </c>
      <c r="E676" s="44"/>
    </row>
    <row r="677" spans="1:6" s="54" customFormat="1" ht="13.5" customHeight="1">
      <c r="A677" s="660" t="s">
        <v>401</v>
      </c>
      <c r="B677" s="660"/>
      <c r="C677" s="660"/>
      <c r="D677" s="660"/>
      <c r="E677" s="48"/>
    </row>
    <row r="678" spans="1:6" s="47" customFormat="1" ht="12">
      <c r="A678" s="516"/>
      <c r="B678" s="63"/>
      <c r="C678" s="516"/>
      <c r="D678" s="517"/>
      <c r="E678" s="46"/>
    </row>
    <row r="679" spans="1:6" s="14" customFormat="1" ht="12.75" customHeight="1">
      <c r="A679" s="659" t="s">
        <v>9</v>
      </c>
      <c r="B679" s="659"/>
      <c r="C679" s="659"/>
      <c r="D679" s="498">
        <f>SUM(D678)</f>
        <v>0</v>
      </c>
      <c r="E679" s="166"/>
    </row>
    <row r="680" spans="1:6" s="47" customFormat="1" ht="12.75" customHeight="1">
      <c r="A680" s="70"/>
      <c r="B680" s="70"/>
      <c r="C680" s="70"/>
      <c r="D680" s="71"/>
      <c r="E680" s="44"/>
    </row>
    <row r="681" spans="1:6" s="47" customFormat="1" ht="12.75" customHeight="1">
      <c r="A681" s="70"/>
      <c r="B681" s="70"/>
      <c r="C681" s="70"/>
      <c r="D681" s="71"/>
      <c r="E681" s="44"/>
    </row>
    <row r="682" spans="1:6" s="14" customFormat="1" ht="12.75" customHeight="1">
      <c r="A682" s="661" t="s">
        <v>242</v>
      </c>
      <c r="B682" s="661"/>
      <c r="C682" s="661"/>
      <c r="D682" s="661"/>
      <c r="E682" s="32"/>
    </row>
    <row r="683" spans="1:6" s="14" customFormat="1" ht="12.75" customHeight="1">
      <c r="A683" s="660" t="s">
        <v>873</v>
      </c>
      <c r="B683" s="660"/>
      <c r="C683" s="660"/>
      <c r="D683" s="660"/>
      <c r="E683" s="32"/>
    </row>
    <row r="684" spans="1:6" s="14" customFormat="1" ht="12.75" customHeight="1">
      <c r="A684" s="381">
        <v>1</v>
      </c>
      <c r="B684" s="380" t="s">
        <v>945</v>
      </c>
      <c r="C684" s="381">
        <v>2019</v>
      </c>
      <c r="D684" s="379">
        <v>269.99</v>
      </c>
      <c r="E684" s="32"/>
    </row>
    <row r="685" spans="1:6">
      <c r="A685" s="539">
        <v>2</v>
      </c>
      <c r="B685" s="249" t="s">
        <v>1417</v>
      </c>
      <c r="C685" s="540">
        <v>2020</v>
      </c>
      <c r="D685" s="541">
        <v>1428.03</v>
      </c>
    </row>
    <row r="686" spans="1:6" s="94" customFormat="1">
      <c r="A686" s="381">
        <v>3</v>
      </c>
      <c r="B686" s="380" t="s">
        <v>1039</v>
      </c>
      <c r="C686" s="381">
        <v>2021</v>
      </c>
      <c r="D686" s="379">
        <v>3399</v>
      </c>
      <c r="E686" s="97"/>
    </row>
    <row r="687" spans="1:6" s="94" customFormat="1">
      <c r="A687" s="381">
        <v>4</v>
      </c>
      <c r="B687" s="380" t="s">
        <v>1040</v>
      </c>
      <c r="C687" s="381">
        <v>2021</v>
      </c>
      <c r="D687" s="379">
        <v>1079</v>
      </c>
      <c r="E687" s="97"/>
    </row>
    <row r="688" spans="1:6" s="94" customFormat="1">
      <c r="A688" s="381">
        <v>5</v>
      </c>
      <c r="B688" s="380" t="s">
        <v>1040</v>
      </c>
      <c r="C688" s="381">
        <v>2021</v>
      </c>
      <c r="D688" s="379">
        <v>1079</v>
      </c>
      <c r="E688" s="97"/>
    </row>
    <row r="689" spans="1:5" s="94" customFormat="1">
      <c r="A689" s="381">
        <v>6</v>
      </c>
      <c r="B689" s="380" t="s">
        <v>1418</v>
      </c>
      <c r="C689" s="381">
        <v>2021</v>
      </c>
      <c r="D689" s="379">
        <v>549.99</v>
      </c>
      <c r="E689" s="97"/>
    </row>
    <row r="690" spans="1:5" s="94" customFormat="1">
      <c r="A690" s="381">
        <v>7</v>
      </c>
      <c r="B690" s="380" t="s">
        <v>1418</v>
      </c>
      <c r="C690" s="381">
        <v>2023</v>
      </c>
      <c r="D690" s="379">
        <v>1440</v>
      </c>
      <c r="E690" s="97"/>
    </row>
    <row r="691" spans="1:5" s="94" customFormat="1">
      <c r="A691" s="381">
        <v>8</v>
      </c>
      <c r="B691" s="380" t="s">
        <v>1419</v>
      </c>
      <c r="C691" s="381">
        <v>2023</v>
      </c>
      <c r="D691" s="379">
        <v>7626</v>
      </c>
      <c r="E691" s="97"/>
    </row>
    <row r="692" spans="1:5" s="14" customFormat="1" ht="13.5" customHeight="1">
      <c r="A692" s="659" t="s">
        <v>0</v>
      </c>
      <c r="B692" s="659"/>
      <c r="C692" s="659"/>
      <c r="D692" s="513">
        <f>SUM(D684:D691)</f>
        <v>16871.010000000002</v>
      </c>
      <c r="E692" s="32"/>
    </row>
    <row r="693" spans="1:5" s="14" customFormat="1" ht="13.5" customHeight="1">
      <c r="A693" s="660" t="s">
        <v>874</v>
      </c>
      <c r="B693" s="660"/>
      <c r="C693" s="660"/>
      <c r="D693" s="660"/>
      <c r="E693" s="32"/>
    </row>
    <row r="694" spans="1:5" s="14" customFormat="1" ht="12">
      <c r="A694" s="103">
        <v>1</v>
      </c>
      <c r="B694" s="345" t="s">
        <v>1051</v>
      </c>
      <c r="C694" s="103">
        <v>2022</v>
      </c>
      <c r="D694" s="376">
        <v>3440</v>
      </c>
      <c r="E694" s="32"/>
    </row>
    <row r="695" spans="1:5" s="14" customFormat="1" ht="12.75" customHeight="1">
      <c r="A695" s="659" t="s">
        <v>0</v>
      </c>
      <c r="B695" s="659"/>
      <c r="C695" s="659"/>
      <c r="D695" s="513">
        <f>SUM(D694:D694)</f>
        <v>3440</v>
      </c>
      <c r="E695" s="32"/>
    </row>
    <row r="696" spans="1:5" s="14" customFormat="1" ht="12.75" customHeight="1">
      <c r="A696" s="660" t="s">
        <v>401</v>
      </c>
      <c r="B696" s="660"/>
      <c r="C696" s="660"/>
      <c r="D696" s="660"/>
      <c r="E696" s="32"/>
    </row>
    <row r="697" spans="1:5" s="14" customFormat="1" ht="12.75" customHeight="1">
      <c r="A697" s="103">
        <v>1</v>
      </c>
      <c r="B697" s="102" t="s">
        <v>1052</v>
      </c>
      <c r="C697" s="103">
        <v>2021</v>
      </c>
      <c r="D697" s="104">
        <v>1015.98</v>
      </c>
      <c r="E697" s="32"/>
    </row>
    <row r="698" spans="1:5" s="14" customFormat="1" ht="12.75" customHeight="1">
      <c r="A698" s="103">
        <v>2</v>
      </c>
      <c r="B698" s="102" t="s">
        <v>1052</v>
      </c>
      <c r="C698" s="103">
        <v>2021</v>
      </c>
      <c r="D698" s="104">
        <v>1015.98</v>
      </c>
      <c r="E698" s="32"/>
    </row>
    <row r="699" spans="1:5" s="14" customFormat="1" ht="12.75" customHeight="1">
      <c r="A699" s="103">
        <v>3</v>
      </c>
      <c r="B699" s="102" t="s">
        <v>1053</v>
      </c>
      <c r="C699" s="103">
        <v>2021</v>
      </c>
      <c r="D699" s="104">
        <v>1562.1</v>
      </c>
      <c r="E699" s="32"/>
    </row>
    <row r="700" spans="1:5" s="14" customFormat="1" ht="12.75" customHeight="1">
      <c r="A700" s="103">
        <v>4</v>
      </c>
      <c r="B700" s="102" t="s">
        <v>1416</v>
      </c>
      <c r="C700" s="103">
        <v>2019</v>
      </c>
      <c r="D700" s="104">
        <v>725.7</v>
      </c>
      <c r="E700" s="32"/>
    </row>
    <row r="701" spans="1:5" s="14" customFormat="1" ht="12.75" customHeight="1">
      <c r="A701" s="659" t="s">
        <v>9</v>
      </c>
      <c r="B701" s="659"/>
      <c r="C701" s="659"/>
      <c r="D701" s="498">
        <f>SUM(D697:D700)</f>
        <v>4319.76</v>
      </c>
      <c r="E701" s="166"/>
    </row>
    <row r="702" spans="1:5" s="47" customFormat="1" ht="12.75" customHeight="1">
      <c r="A702" s="70"/>
      <c r="B702" s="70"/>
      <c r="C702" s="70"/>
      <c r="D702" s="81"/>
      <c r="E702" s="44"/>
    </row>
    <row r="703" spans="1:5" s="47" customFormat="1" ht="12.75" customHeight="1">
      <c r="A703" s="70"/>
      <c r="B703" s="70"/>
      <c r="C703" s="70"/>
      <c r="D703" s="81"/>
      <c r="E703" s="44"/>
    </row>
    <row r="704" spans="1:5" s="32" customFormat="1" ht="12.75" customHeight="1">
      <c r="A704" s="661" t="s">
        <v>243</v>
      </c>
      <c r="B704" s="661"/>
      <c r="C704" s="661"/>
      <c r="D704" s="661"/>
    </row>
    <row r="705" spans="1:5" s="32" customFormat="1" ht="12.75" customHeight="1">
      <c r="A705" s="660" t="s">
        <v>873</v>
      </c>
      <c r="B705" s="660"/>
      <c r="C705" s="660"/>
      <c r="D705" s="660"/>
    </row>
    <row r="706" spans="1:5" s="32" customFormat="1" ht="12">
      <c r="A706" s="101">
        <v>1</v>
      </c>
      <c r="B706" s="102" t="s">
        <v>640</v>
      </c>
      <c r="C706" s="103">
        <v>2019</v>
      </c>
      <c r="D706" s="151">
        <v>2499</v>
      </c>
    </row>
    <row r="707" spans="1:5" s="32" customFormat="1" ht="12">
      <c r="A707" s="101">
        <v>2</v>
      </c>
      <c r="B707" s="102" t="s">
        <v>641</v>
      </c>
      <c r="C707" s="103">
        <v>2019</v>
      </c>
      <c r="D707" s="151">
        <v>1499</v>
      </c>
    </row>
    <row r="708" spans="1:5" s="32" customFormat="1" ht="13.5" customHeight="1">
      <c r="A708" s="659" t="s">
        <v>0</v>
      </c>
      <c r="B708" s="659"/>
      <c r="C708" s="659"/>
      <c r="D708" s="513">
        <f>SUM(D706:D707)</f>
        <v>3998</v>
      </c>
    </row>
    <row r="709" spans="1:5" s="32" customFormat="1" ht="13.5" customHeight="1">
      <c r="A709" s="660" t="s">
        <v>874</v>
      </c>
      <c r="B709" s="660"/>
      <c r="C709" s="660"/>
      <c r="D709" s="660"/>
    </row>
    <row r="710" spans="1:5" s="32" customFormat="1" ht="12">
      <c r="A710" s="103">
        <v>1</v>
      </c>
      <c r="B710" s="102" t="s">
        <v>1056</v>
      </c>
      <c r="C710" s="103">
        <v>2022</v>
      </c>
      <c r="D710" s="180">
        <v>1699</v>
      </c>
    </row>
    <row r="711" spans="1:5" s="32" customFormat="1" ht="12">
      <c r="A711" s="103">
        <v>2</v>
      </c>
      <c r="B711" s="102" t="s">
        <v>1056</v>
      </c>
      <c r="C711" s="103">
        <v>2022</v>
      </c>
      <c r="D711" s="180">
        <v>1699</v>
      </c>
    </row>
    <row r="712" spans="1:5" s="32" customFormat="1" ht="12.75" customHeight="1">
      <c r="A712" s="659" t="s">
        <v>0</v>
      </c>
      <c r="B712" s="659"/>
      <c r="C712" s="659"/>
      <c r="D712" s="513">
        <f>SUM(D710:D711)</f>
        <v>3398</v>
      </c>
    </row>
    <row r="713" spans="1:5" s="14" customFormat="1" ht="12.75" customHeight="1">
      <c r="A713" s="660" t="s">
        <v>401</v>
      </c>
      <c r="B713" s="660"/>
      <c r="C713" s="660"/>
      <c r="D713" s="660"/>
      <c r="E713" s="32"/>
    </row>
    <row r="714" spans="1:5" s="14" customFormat="1" ht="12.75" customHeight="1">
      <c r="A714" s="103">
        <v>1</v>
      </c>
      <c r="B714" s="102" t="s">
        <v>719</v>
      </c>
      <c r="C714" s="103">
        <v>2020</v>
      </c>
      <c r="D714" s="104">
        <v>1328.4</v>
      </c>
      <c r="E714" s="32"/>
    </row>
    <row r="715" spans="1:5" s="14" customFormat="1" ht="12.75" customHeight="1">
      <c r="A715" s="659" t="s">
        <v>9</v>
      </c>
      <c r="B715" s="659"/>
      <c r="C715" s="659"/>
      <c r="D715" s="498">
        <f>SUM(D714)</f>
        <v>1328.4</v>
      </c>
      <c r="E715" s="166"/>
    </row>
    <row r="716" spans="1:5" s="47" customFormat="1" ht="12.75" customHeight="1">
      <c r="A716" s="70"/>
      <c r="B716" s="70"/>
      <c r="C716" s="57"/>
      <c r="D716" s="81"/>
      <c r="E716" s="44"/>
    </row>
    <row r="717" spans="1:5" s="47" customFormat="1" ht="12.75" customHeight="1">
      <c r="A717" s="70"/>
      <c r="B717" s="70"/>
      <c r="C717" s="57"/>
      <c r="D717" s="81"/>
      <c r="E717" s="44"/>
    </row>
    <row r="718" spans="1:5" s="14" customFormat="1" ht="12.75" customHeight="1">
      <c r="A718" s="661" t="s">
        <v>676</v>
      </c>
      <c r="B718" s="661"/>
      <c r="C718" s="661"/>
      <c r="D718" s="661"/>
      <c r="E718" s="32"/>
    </row>
    <row r="719" spans="1:5" s="14" customFormat="1" ht="12.75" customHeight="1">
      <c r="A719" s="660" t="s">
        <v>873</v>
      </c>
      <c r="B719" s="660"/>
      <c r="C719" s="660"/>
      <c r="D719" s="660"/>
      <c r="E719" s="32"/>
    </row>
    <row r="720" spans="1:5" s="14" customFormat="1" ht="12">
      <c r="A720" s="103">
        <v>1</v>
      </c>
      <c r="B720" s="102" t="s">
        <v>523</v>
      </c>
      <c r="C720" s="103">
        <v>2019</v>
      </c>
      <c r="D720" s="104">
        <v>1599</v>
      </c>
      <c r="E720" s="32"/>
    </row>
    <row r="721" spans="1:5" s="14" customFormat="1" ht="12">
      <c r="A721" s="103">
        <v>2</v>
      </c>
      <c r="B721" s="102" t="s">
        <v>642</v>
      </c>
      <c r="C721" s="103">
        <v>2019</v>
      </c>
      <c r="D721" s="151">
        <v>2562</v>
      </c>
      <c r="E721" s="32"/>
    </row>
    <row r="722" spans="1:5" s="14" customFormat="1" ht="12">
      <c r="A722" s="103">
        <v>3</v>
      </c>
      <c r="B722" s="411" t="s">
        <v>1096</v>
      </c>
      <c r="C722" s="410">
        <v>2022</v>
      </c>
      <c r="D722" s="523">
        <v>2399</v>
      </c>
      <c r="E722" s="32"/>
    </row>
    <row r="723" spans="1:5" s="14" customFormat="1" ht="12">
      <c r="A723" s="103">
        <v>4</v>
      </c>
      <c r="B723" s="411" t="s">
        <v>1097</v>
      </c>
      <c r="C723" s="410">
        <v>2022</v>
      </c>
      <c r="D723" s="523">
        <v>1099</v>
      </c>
      <c r="E723" s="32"/>
    </row>
    <row r="724" spans="1:5" s="14" customFormat="1" ht="12">
      <c r="A724" s="103">
        <v>5</v>
      </c>
      <c r="B724" s="411" t="s">
        <v>1380</v>
      </c>
      <c r="C724" s="410">
        <v>2023</v>
      </c>
      <c r="D724" s="523">
        <v>1500</v>
      </c>
      <c r="E724" s="32"/>
    </row>
    <row r="725" spans="1:5" s="14" customFormat="1" ht="12">
      <c r="A725" s="103">
        <v>6</v>
      </c>
      <c r="B725" s="411" t="s">
        <v>1381</v>
      </c>
      <c r="C725" s="410">
        <v>2023</v>
      </c>
      <c r="D725" s="523">
        <v>2839.09</v>
      </c>
      <c r="E725" s="32"/>
    </row>
    <row r="726" spans="1:5" s="14" customFormat="1" ht="12.75" customHeight="1">
      <c r="A726" s="659" t="s">
        <v>0</v>
      </c>
      <c r="B726" s="659"/>
      <c r="C726" s="659"/>
      <c r="D726" s="513">
        <f>SUM(D720:D725)</f>
        <v>11998.09</v>
      </c>
      <c r="E726" s="32"/>
    </row>
    <row r="727" spans="1:5" s="14" customFormat="1" ht="13.5" customHeight="1">
      <c r="A727" s="660" t="s">
        <v>874</v>
      </c>
      <c r="B727" s="660"/>
      <c r="C727" s="660"/>
      <c r="D727" s="660"/>
      <c r="E727" s="32"/>
    </row>
    <row r="728" spans="1:5" s="14" customFormat="1" ht="12">
      <c r="A728" s="103">
        <v>1</v>
      </c>
      <c r="B728" s="102" t="s">
        <v>643</v>
      </c>
      <c r="C728" s="103">
        <v>2019</v>
      </c>
      <c r="D728" s="151">
        <v>2499</v>
      </c>
      <c r="E728" s="32"/>
    </row>
    <row r="729" spans="1:5" s="14" customFormat="1" ht="12">
      <c r="A729" s="103">
        <v>2</v>
      </c>
      <c r="B729" s="102" t="s">
        <v>644</v>
      </c>
      <c r="C729" s="103">
        <v>2019</v>
      </c>
      <c r="D729" s="151">
        <v>2129</v>
      </c>
      <c r="E729" s="32"/>
    </row>
    <row r="730" spans="1:5" s="14" customFormat="1" ht="12">
      <c r="A730" s="103">
        <v>3</v>
      </c>
      <c r="B730" s="102" t="s">
        <v>705</v>
      </c>
      <c r="C730" s="103">
        <v>2020</v>
      </c>
      <c r="D730" s="151">
        <v>3199</v>
      </c>
      <c r="E730" s="32"/>
    </row>
    <row r="731" spans="1:5" s="14" customFormat="1" ht="12">
      <c r="A731" s="103">
        <v>4</v>
      </c>
      <c r="B731" s="102" t="s">
        <v>479</v>
      </c>
      <c r="C731" s="103">
        <v>2020</v>
      </c>
      <c r="D731" s="151">
        <v>3225</v>
      </c>
      <c r="E731" s="32"/>
    </row>
    <row r="732" spans="1:5" s="14" customFormat="1" ht="12">
      <c r="A732" s="103">
        <v>5</v>
      </c>
      <c r="B732" s="102" t="s">
        <v>706</v>
      </c>
      <c r="C732" s="103">
        <v>2020</v>
      </c>
      <c r="D732" s="151">
        <v>7050</v>
      </c>
      <c r="E732" s="32"/>
    </row>
    <row r="733" spans="1:5" s="153" customFormat="1" ht="12">
      <c r="A733" s="103">
        <v>6</v>
      </c>
      <c r="B733" s="102" t="s">
        <v>791</v>
      </c>
      <c r="C733" s="103">
        <v>2021</v>
      </c>
      <c r="D733" s="151">
        <v>2700</v>
      </c>
      <c r="E733" s="152"/>
    </row>
    <row r="734" spans="1:5" s="14" customFormat="1" ht="13.5" customHeight="1">
      <c r="A734" s="659" t="s">
        <v>0</v>
      </c>
      <c r="B734" s="659"/>
      <c r="C734" s="659"/>
      <c r="D734" s="513">
        <f>SUM(D728:D733)</f>
        <v>20802</v>
      </c>
      <c r="E734" s="166"/>
    </row>
    <row r="735" spans="1:5" s="47" customFormat="1" ht="13.5" customHeight="1">
      <c r="A735" s="70"/>
      <c r="B735" s="70"/>
      <c r="C735" s="70"/>
      <c r="D735" s="81"/>
      <c r="E735" s="44"/>
    </row>
    <row r="736" spans="1:5" s="47" customFormat="1" ht="13.5" customHeight="1">
      <c r="A736" s="70"/>
      <c r="B736" s="70"/>
      <c r="C736" s="70"/>
      <c r="D736" s="81"/>
      <c r="E736" s="44"/>
    </row>
    <row r="737" spans="1:5" s="14" customFormat="1" ht="12.75" customHeight="1">
      <c r="A737" s="661" t="s">
        <v>677</v>
      </c>
      <c r="B737" s="661"/>
      <c r="C737" s="661"/>
      <c r="D737" s="661"/>
      <c r="E737" s="32"/>
    </row>
    <row r="738" spans="1:5" s="14" customFormat="1" ht="12.75" customHeight="1">
      <c r="A738" s="660" t="s">
        <v>873</v>
      </c>
      <c r="B738" s="660"/>
      <c r="C738" s="660"/>
      <c r="D738" s="660"/>
      <c r="E738" s="32"/>
    </row>
    <row r="739" spans="1:5" s="47" customFormat="1" ht="12">
      <c r="A739" s="101">
        <v>1</v>
      </c>
      <c r="B739" s="165" t="s">
        <v>650</v>
      </c>
      <c r="C739" s="103">
        <v>2019</v>
      </c>
      <c r="D739" s="104">
        <v>3310</v>
      </c>
      <c r="E739" s="44"/>
    </row>
    <row r="740" spans="1:5" s="47" customFormat="1" ht="12">
      <c r="A740" s="101">
        <v>2</v>
      </c>
      <c r="B740" s="165" t="s">
        <v>650</v>
      </c>
      <c r="C740" s="103">
        <v>2019</v>
      </c>
      <c r="D740" s="104">
        <v>3310</v>
      </c>
      <c r="E740" s="44"/>
    </row>
    <row r="741" spans="1:5" s="47" customFormat="1" ht="12">
      <c r="A741" s="101">
        <v>3</v>
      </c>
      <c r="B741" s="165" t="s">
        <v>650</v>
      </c>
      <c r="C741" s="103">
        <v>2019</v>
      </c>
      <c r="D741" s="104">
        <v>3310</v>
      </c>
      <c r="E741" s="44"/>
    </row>
    <row r="742" spans="1:5" s="47" customFormat="1" ht="12">
      <c r="A742" s="101">
        <v>4</v>
      </c>
      <c r="B742" s="165" t="s">
        <v>528</v>
      </c>
      <c r="C742" s="103">
        <v>2020</v>
      </c>
      <c r="D742" s="104">
        <v>3300</v>
      </c>
      <c r="E742" s="44"/>
    </row>
    <row r="743" spans="1:5" s="14" customFormat="1" ht="12">
      <c r="A743" s="101">
        <v>5</v>
      </c>
      <c r="B743" s="165" t="s">
        <v>856</v>
      </c>
      <c r="C743" s="103">
        <v>2020</v>
      </c>
      <c r="D743" s="104">
        <v>580</v>
      </c>
      <c r="E743" s="32"/>
    </row>
    <row r="744" spans="1:5" s="14" customFormat="1" ht="12">
      <c r="A744" s="101">
        <v>6</v>
      </c>
      <c r="B744" s="165" t="s">
        <v>857</v>
      </c>
      <c r="C744" s="103">
        <v>2020</v>
      </c>
      <c r="D744" s="104">
        <v>1770</v>
      </c>
      <c r="E744" s="32"/>
    </row>
    <row r="745" spans="1:5" s="14" customFormat="1" ht="12">
      <c r="A745" s="101">
        <v>7</v>
      </c>
      <c r="B745" s="165" t="s">
        <v>858</v>
      </c>
      <c r="C745" s="103">
        <v>2020</v>
      </c>
      <c r="D745" s="104">
        <v>48473.98</v>
      </c>
      <c r="E745" s="32"/>
    </row>
    <row r="746" spans="1:5" s="47" customFormat="1" ht="12">
      <c r="A746" s="101">
        <v>8</v>
      </c>
      <c r="B746" s="165" t="s">
        <v>860</v>
      </c>
      <c r="C746" s="103">
        <v>2020</v>
      </c>
      <c r="D746" s="104">
        <v>802.8</v>
      </c>
      <c r="E746" s="44"/>
    </row>
    <row r="747" spans="1:5" s="47" customFormat="1" ht="12">
      <c r="A747" s="101">
        <v>9</v>
      </c>
      <c r="B747" s="165" t="s">
        <v>861</v>
      </c>
      <c r="C747" s="103">
        <v>2020</v>
      </c>
      <c r="D747" s="104">
        <v>510</v>
      </c>
      <c r="E747" s="44"/>
    </row>
    <row r="748" spans="1:5" s="47" customFormat="1" ht="12">
      <c r="A748" s="101">
        <v>10</v>
      </c>
      <c r="B748" s="165" t="s">
        <v>862</v>
      </c>
      <c r="C748" s="103">
        <v>2020</v>
      </c>
      <c r="D748" s="104">
        <v>2599.9899999999998</v>
      </c>
      <c r="E748" s="44"/>
    </row>
    <row r="749" spans="1:5" s="47" customFormat="1" ht="12">
      <c r="A749" s="101">
        <v>11</v>
      </c>
      <c r="B749" s="165" t="s">
        <v>912</v>
      </c>
      <c r="C749" s="103">
        <v>2021</v>
      </c>
      <c r="D749" s="104">
        <v>811.92</v>
      </c>
      <c r="E749" s="44"/>
    </row>
    <row r="750" spans="1:5" s="47" customFormat="1" ht="12">
      <c r="A750" s="101">
        <v>12</v>
      </c>
      <c r="B750" s="165" t="s">
        <v>913</v>
      </c>
      <c r="C750" s="103">
        <v>2021</v>
      </c>
      <c r="D750" s="104">
        <v>4140</v>
      </c>
      <c r="E750" s="44"/>
    </row>
    <row r="751" spans="1:5" s="47" customFormat="1" ht="12">
      <c r="A751" s="101">
        <v>13</v>
      </c>
      <c r="B751" s="165" t="s">
        <v>914</v>
      </c>
      <c r="C751" s="103">
        <v>2021</v>
      </c>
      <c r="D751" s="104">
        <v>5100</v>
      </c>
      <c r="E751" s="44"/>
    </row>
    <row r="752" spans="1:5" s="47" customFormat="1" ht="12">
      <c r="A752" s="101">
        <v>14</v>
      </c>
      <c r="B752" s="165" t="s">
        <v>915</v>
      </c>
      <c r="C752" s="103">
        <v>2021</v>
      </c>
      <c r="D752" s="104">
        <v>760</v>
      </c>
      <c r="E752" s="44"/>
    </row>
    <row r="753" spans="1:5" s="47" customFormat="1" ht="12">
      <c r="A753" s="101">
        <v>15</v>
      </c>
      <c r="B753" s="165" t="s">
        <v>916</v>
      </c>
      <c r="C753" s="103">
        <v>2021</v>
      </c>
      <c r="D753" s="104">
        <v>740</v>
      </c>
      <c r="E753" s="44"/>
    </row>
    <row r="754" spans="1:5" s="47" customFormat="1" ht="12">
      <c r="A754" s="101">
        <v>16</v>
      </c>
      <c r="B754" s="165" t="s">
        <v>916</v>
      </c>
      <c r="C754" s="103">
        <v>2021</v>
      </c>
      <c r="D754" s="104">
        <v>740</v>
      </c>
      <c r="E754" s="44"/>
    </row>
    <row r="755" spans="1:5" s="47" customFormat="1" ht="12">
      <c r="A755" s="101">
        <v>17</v>
      </c>
      <c r="B755" s="165" t="s">
        <v>917</v>
      </c>
      <c r="C755" s="103">
        <v>2021</v>
      </c>
      <c r="D755" s="104">
        <v>899</v>
      </c>
      <c r="E755" s="44"/>
    </row>
    <row r="756" spans="1:5" s="47" customFormat="1" ht="12">
      <c r="A756" s="101">
        <v>18</v>
      </c>
      <c r="B756" s="165" t="s">
        <v>918</v>
      </c>
      <c r="C756" s="103">
        <v>2021</v>
      </c>
      <c r="D756" s="104">
        <v>999</v>
      </c>
      <c r="E756" s="44"/>
    </row>
    <row r="757" spans="1:5" s="47" customFormat="1" ht="12">
      <c r="A757" s="101">
        <v>19</v>
      </c>
      <c r="B757" s="102" t="s">
        <v>1087</v>
      </c>
      <c r="C757" s="103">
        <v>2022</v>
      </c>
      <c r="D757" s="151">
        <v>9400</v>
      </c>
      <c r="E757" s="44"/>
    </row>
    <row r="758" spans="1:5" s="47" customFormat="1" ht="12">
      <c r="A758" s="101">
        <v>20</v>
      </c>
      <c r="B758" s="102" t="s">
        <v>1088</v>
      </c>
      <c r="C758" s="103">
        <v>2022</v>
      </c>
      <c r="D758" s="151">
        <v>600</v>
      </c>
      <c r="E758" s="44"/>
    </row>
    <row r="759" spans="1:5" s="47" customFormat="1" ht="12">
      <c r="A759" s="101">
        <v>21</v>
      </c>
      <c r="B759" s="102" t="s">
        <v>1374</v>
      </c>
      <c r="C759" s="103">
        <v>2023</v>
      </c>
      <c r="D759" s="151">
        <v>3800</v>
      </c>
      <c r="E759" s="44"/>
    </row>
    <row r="760" spans="1:5" s="47" customFormat="1" ht="12">
      <c r="A760" s="101">
        <v>22</v>
      </c>
      <c r="B760" s="102" t="s">
        <v>1374</v>
      </c>
      <c r="C760" s="103">
        <v>2023</v>
      </c>
      <c r="D760" s="151">
        <v>3800</v>
      </c>
      <c r="E760" s="44"/>
    </row>
    <row r="761" spans="1:5" s="47" customFormat="1" ht="12">
      <c r="A761" s="101">
        <v>23</v>
      </c>
      <c r="B761" s="102" t="s">
        <v>1375</v>
      </c>
      <c r="C761" s="103">
        <v>2023</v>
      </c>
      <c r="D761" s="151">
        <v>580</v>
      </c>
      <c r="E761" s="44"/>
    </row>
    <row r="762" spans="1:5" s="47" customFormat="1" ht="12">
      <c r="A762" s="101">
        <v>24</v>
      </c>
      <c r="B762" s="102" t="s">
        <v>1376</v>
      </c>
      <c r="C762" s="103">
        <v>2023</v>
      </c>
      <c r="D762" s="151">
        <v>580</v>
      </c>
      <c r="E762" s="44"/>
    </row>
    <row r="763" spans="1:5" s="47" customFormat="1" ht="13.5" customHeight="1">
      <c r="A763" s="659" t="s">
        <v>0</v>
      </c>
      <c r="B763" s="659"/>
      <c r="C763" s="659"/>
      <c r="D763" s="513">
        <f>SUM(D739:D762)</f>
        <v>100916.69</v>
      </c>
      <c r="E763" s="44"/>
    </row>
    <row r="764" spans="1:5" s="14" customFormat="1" ht="13.5" customHeight="1">
      <c r="A764" s="660" t="s">
        <v>874</v>
      </c>
      <c r="B764" s="660"/>
      <c r="C764" s="660"/>
      <c r="D764" s="660"/>
      <c r="E764" s="32"/>
    </row>
    <row r="765" spans="1:5" s="14" customFormat="1" ht="12">
      <c r="A765" s="103">
        <v>1</v>
      </c>
      <c r="B765" s="102" t="s">
        <v>529</v>
      </c>
      <c r="C765" s="103">
        <v>2019</v>
      </c>
      <c r="D765" s="104">
        <v>1303.8</v>
      </c>
      <c r="E765" s="32"/>
    </row>
    <row r="766" spans="1:5" s="14" customFormat="1" ht="12">
      <c r="A766" s="103">
        <v>2</v>
      </c>
      <c r="B766" s="102" t="s">
        <v>529</v>
      </c>
      <c r="C766" s="103">
        <v>2019</v>
      </c>
      <c r="D766" s="104">
        <v>1303.8</v>
      </c>
      <c r="E766" s="32"/>
    </row>
    <row r="767" spans="1:5" s="14" customFormat="1" ht="12">
      <c r="A767" s="103">
        <v>3</v>
      </c>
      <c r="B767" s="102" t="s">
        <v>529</v>
      </c>
      <c r="C767" s="103">
        <v>2019</v>
      </c>
      <c r="D767" s="104">
        <v>1303.8</v>
      </c>
      <c r="E767" s="32"/>
    </row>
    <row r="768" spans="1:5" s="14" customFormat="1" ht="12">
      <c r="A768" s="103">
        <v>4</v>
      </c>
      <c r="B768" s="102" t="s">
        <v>855</v>
      </c>
      <c r="C768" s="103">
        <v>2020</v>
      </c>
      <c r="D768" s="104">
        <v>1537.5</v>
      </c>
      <c r="E768" s="32"/>
    </row>
    <row r="769" spans="1:5" s="14" customFormat="1" ht="24">
      <c r="A769" s="103">
        <v>5</v>
      </c>
      <c r="B769" s="165" t="s">
        <v>1377</v>
      </c>
      <c r="C769" s="103">
        <v>2020</v>
      </c>
      <c r="D769" s="104">
        <v>214911.88</v>
      </c>
      <c r="E769" s="32"/>
    </row>
    <row r="770" spans="1:5" s="14" customFormat="1" ht="12">
      <c r="A770" s="103">
        <v>6</v>
      </c>
      <c r="B770" s="165" t="s">
        <v>859</v>
      </c>
      <c r="C770" s="103">
        <v>2020</v>
      </c>
      <c r="D770" s="104">
        <v>4500</v>
      </c>
      <c r="E770" s="32"/>
    </row>
    <row r="771" spans="1:5" s="14" customFormat="1" ht="12">
      <c r="A771" s="103">
        <v>7</v>
      </c>
      <c r="B771" s="165" t="s">
        <v>863</v>
      </c>
      <c r="C771" s="103">
        <v>2020</v>
      </c>
      <c r="D771" s="104">
        <v>1600</v>
      </c>
      <c r="E771" s="32"/>
    </row>
    <row r="772" spans="1:5" s="14" customFormat="1" ht="13.5" customHeight="1">
      <c r="A772" s="659" t="s">
        <v>0</v>
      </c>
      <c r="B772" s="659"/>
      <c r="C772" s="659"/>
      <c r="D772" s="513">
        <f>SUM(D765:D771)</f>
        <v>226460.78</v>
      </c>
      <c r="E772" s="166"/>
    </row>
    <row r="773" spans="1:5" s="14" customFormat="1" ht="13.5" customHeight="1">
      <c r="A773" s="660" t="s">
        <v>401</v>
      </c>
      <c r="B773" s="660"/>
      <c r="C773" s="660"/>
      <c r="D773" s="660"/>
      <c r="E773" s="32"/>
    </row>
    <row r="774" spans="1:5" s="14" customFormat="1" ht="13.5" customHeight="1">
      <c r="A774" s="103">
        <v>1</v>
      </c>
      <c r="B774" s="102" t="s">
        <v>651</v>
      </c>
      <c r="C774" s="103">
        <v>2019</v>
      </c>
      <c r="D774" s="104">
        <v>3500</v>
      </c>
      <c r="E774" s="32"/>
    </row>
    <row r="775" spans="1:5" s="14" customFormat="1" ht="13.5" customHeight="1">
      <c r="A775" s="659" t="s">
        <v>9</v>
      </c>
      <c r="B775" s="659"/>
      <c r="C775" s="659"/>
      <c r="D775" s="498">
        <f>SUM(D774)</f>
        <v>3500</v>
      </c>
      <c r="E775" s="166"/>
    </row>
    <row r="776" spans="1:5" s="47" customFormat="1" ht="13.5" customHeight="1">
      <c r="A776" s="73"/>
      <c r="B776" s="73"/>
      <c r="C776" s="61"/>
      <c r="D776" s="86"/>
      <c r="E776" s="44"/>
    </row>
    <row r="777" spans="1:5" s="47" customFormat="1" ht="13.5" customHeight="1">
      <c r="A777" s="73"/>
      <c r="B777" s="73"/>
      <c r="C777" s="61"/>
      <c r="D777" s="86"/>
      <c r="E777" s="44"/>
    </row>
    <row r="778" spans="1:5" s="14" customFormat="1" ht="12.75" customHeight="1">
      <c r="A778" s="661" t="s">
        <v>678</v>
      </c>
      <c r="B778" s="661"/>
      <c r="C778" s="661"/>
      <c r="D778" s="661"/>
      <c r="E778" s="32"/>
    </row>
    <row r="779" spans="1:5" s="47" customFormat="1" ht="12.75" customHeight="1">
      <c r="A779" s="660" t="s">
        <v>873</v>
      </c>
      <c r="B779" s="660"/>
      <c r="C779" s="660"/>
      <c r="D779" s="660"/>
      <c r="E779" s="44"/>
    </row>
    <row r="780" spans="1:5" s="14" customFormat="1" ht="24">
      <c r="A780" s="101">
        <v>1</v>
      </c>
      <c r="B780" s="102" t="s">
        <v>1359</v>
      </c>
      <c r="C780" s="103">
        <v>2023</v>
      </c>
      <c r="D780" s="104">
        <v>9920</v>
      </c>
      <c r="E780" s="32"/>
    </row>
    <row r="781" spans="1:5" s="14" customFormat="1" ht="12.75" customHeight="1">
      <c r="A781" s="659" t="s">
        <v>0</v>
      </c>
      <c r="B781" s="659"/>
      <c r="C781" s="659"/>
      <c r="D781" s="513">
        <f>SUM(D780:D780)</f>
        <v>9920</v>
      </c>
      <c r="E781" s="32"/>
    </row>
    <row r="782" spans="1:5" s="14" customFormat="1" ht="13.5" customHeight="1">
      <c r="A782" s="660" t="s">
        <v>874</v>
      </c>
      <c r="B782" s="660"/>
      <c r="C782" s="660"/>
      <c r="D782" s="660"/>
      <c r="E782" s="32"/>
    </row>
    <row r="783" spans="1:5" s="14" customFormat="1" ht="18" customHeight="1">
      <c r="A783" s="101">
        <v>1</v>
      </c>
      <c r="B783" s="102" t="s">
        <v>652</v>
      </c>
      <c r="C783" s="103">
        <v>2019</v>
      </c>
      <c r="D783" s="104">
        <v>3380</v>
      </c>
      <c r="E783" s="32"/>
    </row>
    <row r="784" spans="1:5" s="14" customFormat="1" ht="18" customHeight="1">
      <c r="A784" s="101">
        <v>2</v>
      </c>
      <c r="B784" s="102" t="s">
        <v>653</v>
      </c>
      <c r="C784" s="103">
        <v>2020</v>
      </c>
      <c r="D784" s="104">
        <v>4470</v>
      </c>
      <c r="E784" s="32"/>
    </row>
    <row r="785" spans="1:5" s="14" customFormat="1" ht="18" customHeight="1">
      <c r="A785" s="101">
        <v>3</v>
      </c>
      <c r="B785" s="102" t="s">
        <v>707</v>
      </c>
      <c r="C785" s="103">
        <v>2020</v>
      </c>
      <c r="D785" s="104">
        <v>3751</v>
      </c>
      <c r="E785" s="32"/>
    </row>
    <row r="786" spans="1:5" s="14" customFormat="1" ht="18" customHeight="1">
      <c r="A786" s="101">
        <v>4</v>
      </c>
      <c r="B786" s="102" t="s">
        <v>708</v>
      </c>
      <c r="C786" s="103">
        <v>2021</v>
      </c>
      <c r="D786" s="104">
        <v>4649</v>
      </c>
      <c r="E786" s="32"/>
    </row>
    <row r="787" spans="1:5" s="14" customFormat="1" ht="18" customHeight="1">
      <c r="A787" s="101">
        <v>5</v>
      </c>
      <c r="B787" s="102" t="s">
        <v>875</v>
      </c>
      <c r="C787" s="103">
        <v>2021</v>
      </c>
      <c r="D787" s="104">
        <v>4900</v>
      </c>
      <c r="E787" s="32"/>
    </row>
    <row r="788" spans="1:5" s="14" customFormat="1" ht="18" customHeight="1">
      <c r="A788" s="101">
        <v>6</v>
      </c>
      <c r="B788" s="102" t="s">
        <v>876</v>
      </c>
      <c r="C788" s="103">
        <v>2021</v>
      </c>
      <c r="D788" s="104">
        <v>4158</v>
      </c>
      <c r="E788" s="32"/>
    </row>
    <row r="789" spans="1:5" s="14" customFormat="1" ht="18" customHeight="1">
      <c r="A789" s="101">
        <v>7</v>
      </c>
      <c r="B789" s="102" t="s">
        <v>1360</v>
      </c>
      <c r="C789" s="103">
        <v>2023</v>
      </c>
      <c r="D789" s="104">
        <v>3700</v>
      </c>
      <c r="E789" s="32"/>
    </row>
    <row r="790" spans="1:5" s="14" customFormat="1" ht="18" customHeight="1">
      <c r="A790" s="101">
        <v>8</v>
      </c>
      <c r="B790" s="102" t="s">
        <v>1360</v>
      </c>
      <c r="C790" s="103">
        <v>2023</v>
      </c>
      <c r="D790" s="104">
        <v>3700</v>
      </c>
      <c r="E790" s="32"/>
    </row>
    <row r="791" spans="1:5" s="14" customFormat="1" ht="18" customHeight="1">
      <c r="A791" s="101">
        <v>9</v>
      </c>
      <c r="B791" s="102" t="s">
        <v>1360</v>
      </c>
      <c r="C791" s="103">
        <v>2023</v>
      </c>
      <c r="D791" s="104">
        <v>3700</v>
      </c>
      <c r="E791" s="32"/>
    </row>
    <row r="792" spans="1:5" s="14" customFormat="1" ht="13.5" customHeight="1">
      <c r="A792" s="659" t="s">
        <v>0</v>
      </c>
      <c r="B792" s="659"/>
      <c r="C792" s="659"/>
      <c r="D792" s="513">
        <f>SUM(D783:D791)</f>
        <v>36408</v>
      </c>
      <c r="E792" s="32"/>
    </row>
    <row r="793" spans="1:5" s="94" customFormat="1" ht="13.5" customHeight="1">
      <c r="A793" s="660" t="s">
        <v>401</v>
      </c>
      <c r="B793" s="660"/>
      <c r="C793" s="660"/>
      <c r="D793" s="660"/>
      <c r="E793" s="97"/>
    </row>
    <row r="794" spans="1:5" s="107" customFormat="1" ht="12">
      <c r="A794" s="103">
        <v>1</v>
      </c>
      <c r="B794" s="105"/>
      <c r="C794" s="103"/>
      <c r="D794" s="104"/>
      <c r="E794" s="106"/>
    </row>
    <row r="795" spans="1:5" s="14" customFormat="1" ht="13.5" customHeight="1">
      <c r="A795" s="659" t="s">
        <v>0</v>
      </c>
      <c r="B795" s="659"/>
      <c r="C795" s="659"/>
      <c r="D795" s="498">
        <f>SUM(D794:D794)</f>
        <v>0</v>
      </c>
      <c r="E795" s="32"/>
    </row>
    <row r="796" spans="1:5" s="14" customFormat="1" ht="13.5" customHeight="1" thickBot="1">
      <c r="A796" s="509"/>
      <c r="B796" s="510"/>
      <c r="C796" s="511"/>
      <c r="D796" s="512"/>
      <c r="E796" s="32"/>
    </row>
    <row r="797" spans="1:5" s="14" customFormat="1" ht="12">
      <c r="A797" s="28"/>
      <c r="B797" s="667" t="s">
        <v>14</v>
      </c>
      <c r="C797" s="668"/>
      <c r="D797" s="36">
        <f>D185+D246+D272+D302+D343+D382+D407+D419+D436+D478+D538+D573+D605+D629+D692+D708+D726+D763+D781</f>
        <v>2419993.6999999997</v>
      </c>
      <c r="E797" s="32"/>
    </row>
    <row r="798" spans="1:5" s="14" customFormat="1" ht="14.25" customHeight="1">
      <c r="A798" s="28"/>
      <c r="B798" s="669" t="s">
        <v>15</v>
      </c>
      <c r="C798" s="670"/>
      <c r="D798" s="37">
        <f>D792+D772+D734+D712+D695+D676+D610+D596+D547+D490+D425+D411+D394+D353+D317+D284+D251+D223+D439</f>
        <v>1089380.03</v>
      </c>
      <c r="E798" s="45" t="s">
        <v>670</v>
      </c>
    </row>
    <row r="799" spans="1:5" s="14" customFormat="1" thickBot="1">
      <c r="A799" s="28"/>
      <c r="B799" s="665" t="s">
        <v>16</v>
      </c>
      <c r="C799" s="666"/>
      <c r="D799" s="38">
        <f>D795+D679+D614+D551+D496+D254+D226+D356+D287+D715+D701+D442+D398+D775+D600</f>
        <v>111159.31</v>
      </c>
      <c r="E799" s="32"/>
    </row>
    <row r="800" spans="1:5" s="14" customFormat="1" ht="12">
      <c r="A800" s="28"/>
      <c r="B800" s="28"/>
      <c r="C800" s="18"/>
      <c r="D800" s="29"/>
      <c r="E800" s="32"/>
    </row>
    <row r="801" spans="1:5" s="14" customFormat="1" ht="14.25" customHeight="1">
      <c r="A801" s="28"/>
      <c r="B801" s="28"/>
      <c r="C801" s="18"/>
      <c r="D801" s="29"/>
      <c r="E801" s="32"/>
    </row>
    <row r="802" spans="1:5" s="14" customFormat="1" ht="12">
      <c r="A802" s="28"/>
      <c r="B802" s="28"/>
      <c r="C802" s="18"/>
      <c r="D802" s="29"/>
      <c r="E802" s="32"/>
    </row>
    <row r="803" spans="1:5" s="14" customFormat="1" ht="12">
      <c r="A803" s="28"/>
      <c r="B803" s="28"/>
      <c r="C803" s="18"/>
      <c r="D803" s="29"/>
      <c r="E803" s="32"/>
    </row>
    <row r="804" spans="1:5" s="14" customFormat="1" ht="12">
      <c r="A804" s="28"/>
      <c r="B804" s="28"/>
      <c r="C804" s="18"/>
      <c r="D804" s="29"/>
      <c r="E804" s="32"/>
    </row>
    <row r="805" spans="1:5" s="14" customFormat="1" ht="18" customHeight="1">
      <c r="A805" s="28"/>
      <c r="B805" s="28"/>
      <c r="C805" s="18"/>
      <c r="D805" s="29"/>
      <c r="E805" s="32"/>
    </row>
    <row r="806" spans="1:5" s="14" customFormat="1" ht="12">
      <c r="A806" s="28"/>
      <c r="B806" s="28"/>
      <c r="C806" s="18"/>
      <c r="D806" s="29"/>
      <c r="E806" s="32"/>
    </row>
    <row r="807" spans="1:5" s="14" customFormat="1" ht="12">
      <c r="A807" s="28"/>
      <c r="B807" s="28"/>
      <c r="C807" s="18"/>
      <c r="D807" s="29"/>
      <c r="E807" s="32"/>
    </row>
    <row r="808" spans="1:5" s="14" customFormat="1" ht="12">
      <c r="A808" s="28"/>
      <c r="B808" s="28"/>
      <c r="C808" s="18"/>
      <c r="D808" s="29"/>
      <c r="E808" s="32"/>
    </row>
    <row r="809" spans="1:5" s="14" customFormat="1" ht="12">
      <c r="A809" s="28"/>
      <c r="B809" s="28"/>
      <c r="C809" s="18"/>
      <c r="D809" s="29"/>
      <c r="E809" s="32"/>
    </row>
    <row r="810" spans="1:5" s="14" customFormat="1" ht="12">
      <c r="A810" s="28"/>
      <c r="B810" s="28"/>
      <c r="C810" s="18"/>
      <c r="D810" s="29"/>
      <c r="E810" s="32"/>
    </row>
    <row r="811" spans="1:5" s="14" customFormat="1" ht="12">
      <c r="A811" s="28"/>
      <c r="B811" s="28"/>
      <c r="C811" s="18"/>
      <c r="D811" s="29"/>
      <c r="E811" s="32"/>
    </row>
    <row r="812" spans="1:5" s="14" customFormat="1" ht="12">
      <c r="A812" s="28"/>
      <c r="B812" s="28"/>
      <c r="C812" s="18"/>
      <c r="D812" s="29"/>
      <c r="E812" s="32"/>
    </row>
    <row r="813" spans="1:5" s="14" customFormat="1" ht="12">
      <c r="A813" s="28"/>
      <c r="B813" s="28"/>
      <c r="C813" s="18"/>
      <c r="D813" s="29"/>
      <c r="E813" s="32"/>
    </row>
    <row r="814" spans="1:5" s="14" customFormat="1" ht="12">
      <c r="A814" s="28"/>
      <c r="B814" s="28"/>
      <c r="C814" s="18"/>
      <c r="D814" s="29"/>
      <c r="E814" s="32"/>
    </row>
    <row r="815" spans="1:5" s="14" customFormat="1" ht="12">
      <c r="A815" s="28"/>
      <c r="B815" s="28"/>
      <c r="C815" s="18"/>
      <c r="D815" s="29"/>
      <c r="E815" s="32"/>
    </row>
    <row r="816" spans="1:5" s="14" customFormat="1" ht="12">
      <c r="A816" s="28"/>
      <c r="B816" s="28"/>
      <c r="C816" s="18"/>
      <c r="D816" s="29"/>
      <c r="E816" s="32"/>
    </row>
    <row r="817" spans="1:5" s="14" customFormat="1" ht="12">
      <c r="A817" s="28"/>
      <c r="B817" s="28"/>
      <c r="C817" s="18"/>
      <c r="D817" s="29"/>
      <c r="E817" s="32"/>
    </row>
    <row r="818" spans="1:5" s="14" customFormat="1" ht="12">
      <c r="A818" s="28"/>
      <c r="B818" s="28"/>
      <c r="C818" s="18"/>
      <c r="D818" s="29"/>
      <c r="E818" s="32"/>
    </row>
    <row r="819" spans="1:5" s="14" customFormat="1" ht="12">
      <c r="A819" s="28"/>
      <c r="B819" s="28"/>
      <c r="C819" s="18"/>
      <c r="D819" s="29"/>
      <c r="E819" s="32"/>
    </row>
    <row r="820" spans="1:5" s="14" customFormat="1" ht="12">
      <c r="A820" s="28"/>
      <c r="B820" s="28"/>
      <c r="C820" s="18"/>
      <c r="D820" s="29"/>
      <c r="E820" s="32"/>
    </row>
    <row r="821" spans="1:5" s="14" customFormat="1" ht="12">
      <c r="A821" s="28"/>
      <c r="B821" s="28"/>
      <c r="C821" s="18"/>
      <c r="D821" s="29"/>
      <c r="E821" s="32"/>
    </row>
    <row r="822" spans="1:5" s="14" customFormat="1" ht="12">
      <c r="A822" s="28"/>
      <c r="B822" s="28"/>
      <c r="C822" s="18"/>
      <c r="D822" s="29"/>
      <c r="E822" s="32"/>
    </row>
    <row r="823" spans="1:5" s="14" customFormat="1" ht="12">
      <c r="A823" s="28"/>
      <c r="B823" s="28"/>
      <c r="C823" s="18"/>
      <c r="D823" s="29"/>
      <c r="E823" s="32"/>
    </row>
    <row r="824" spans="1:5" s="14" customFormat="1" ht="12">
      <c r="A824" s="28"/>
      <c r="B824" s="28"/>
      <c r="C824" s="18"/>
      <c r="D824" s="29"/>
      <c r="E824" s="32"/>
    </row>
    <row r="825" spans="1:5" s="14" customFormat="1" ht="12">
      <c r="A825" s="28"/>
      <c r="B825" s="28"/>
      <c r="C825" s="18"/>
      <c r="D825" s="29"/>
      <c r="E825" s="32"/>
    </row>
    <row r="826" spans="1:5" s="14" customFormat="1" ht="12">
      <c r="A826" s="28"/>
      <c r="B826" s="28"/>
      <c r="C826" s="18"/>
      <c r="D826" s="29"/>
      <c r="E826" s="32"/>
    </row>
    <row r="827" spans="1:5" s="14" customFormat="1" ht="12">
      <c r="A827" s="28"/>
      <c r="B827" s="28"/>
      <c r="C827" s="18"/>
      <c r="D827" s="29"/>
      <c r="E827" s="32"/>
    </row>
    <row r="828" spans="1:5" s="14" customFormat="1" ht="12">
      <c r="A828" s="28"/>
      <c r="B828" s="28"/>
      <c r="C828" s="18"/>
      <c r="D828" s="29"/>
      <c r="E828" s="32"/>
    </row>
    <row r="829" spans="1:5" s="14" customFormat="1" ht="12">
      <c r="A829" s="28"/>
      <c r="B829" s="28"/>
      <c r="C829" s="18"/>
      <c r="D829" s="29"/>
      <c r="E829" s="32"/>
    </row>
    <row r="830" spans="1:5" s="14" customFormat="1" ht="12">
      <c r="A830" s="28"/>
      <c r="B830" s="28"/>
      <c r="C830" s="18"/>
      <c r="D830" s="29"/>
      <c r="E830" s="32"/>
    </row>
    <row r="831" spans="1:5" s="14" customFormat="1" ht="12">
      <c r="A831" s="28"/>
      <c r="B831" s="28"/>
      <c r="C831" s="18"/>
      <c r="D831" s="29"/>
      <c r="E831" s="32"/>
    </row>
    <row r="832" spans="1:5" s="14" customFormat="1" ht="12">
      <c r="A832" s="28"/>
      <c r="B832" s="28"/>
      <c r="C832" s="18"/>
      <c r="D832" s="29"/>
      <c r="E832" s="32"/>
    </row>
    <row r="833" spans="1:5" s="14" customFormat="1" ht="14.25" customHeight="1">
      <c r="A833" s="28"/>
      <c r="B833" s="28"/>
      <c r="C833" s="18"/>
      <c r="D833" s="29"/>
      <c r="E833" s="32"/>
    </row>
    <row r="834" spans="1:5" s="14" customFormat="1" ht="12">
      <c r="A834" s="28"/>
      <c r="B834" s="28"/>
      <c r="C834" s="18"/>
      <c r="D834" s="29"/>
      <c r="E834" s="32"/>
    </row>
    <row r="835" spans="1:5" s="14" customFormat="1" ht="12">
      <c r="A835" s="28"/>
      <c r="B835" s="28"/>
      <c r="C835" s="18"/>
      <c r="D835" s="29"/>
      <c r="E835" s="32"/>
    </row>
    <row r="836" spans="1:5" s="14" customFormat="1" ht="14.25" customHeight="1">
      <c r="A836" s="28"/>
      <c r="B836" s="28"/>
      <c r="C836" s="18"/>
      <c r="D836" s="29"/>
      <c r="E836" s="32"/>
    </row>
    <row r="837" spans="1:5" s="14" customFormat="1" ht="12">
      <c r="A837" s="28"/>
      <c r="B837" s="28"/>
      <c r="C837" s="18"/>
      <c r="D837" s="29"/>
      <c r="E837" s="32"/>
    </row>
    <row r="838" spans="1:5" s="14" customFormat="1" ht="12">
      <c r="A838" s="28"/>
      <c r="B838" s="28"/>
      <c r="C838" s="18"/>
      <c r="D838" s="29"/>
      <c r="E838" s="32"/>
    </row>
    <row r="839" spans="1:5" s="14" customFormat="1" ht="12">
      <c r="A839" s="28"/>
      <c r="B839" s="28"/>
      <c r="C839" s="18"/>
      <c r="D839" s="29"/>
      <c r="E839" s="32"/>
    </row>
    <row r="840" spans="1:5" s="14" customFormat="1" ht="12">
      <c r="A840" s="28"/>
      <c r="B840" s="28"/>
      <c r="C840" s="18"/>
      <c r="D840" s="29"/>
      <c r="E840" s="32"/>
    </row>
    <row r="841" spans="1:5" s="14" customFormat="1" ht="12">
      <c r="A841" s="28"/>
      <c r="B841" s="28"/>
      <c r="C841" s="18"/>
      <c r="D841" s="29"/>
      <c r="E841" s="32"/>
    </row>
    <row r="842" spans="1:5" s="14" customFormat="1" ht="12">
      <c r="A842" s="28"/>
      <c r="B842" s="28"/>
      <c r="C842" s="18"/>
      <c r="D842" s="29"/>
      <c r="E842" s="32"/>
    </row>
    <row r="843" spans="1:5" s="14" customFormat="1" ht="12">
      <c r="A843" s="28"/>
      <c r="B843" s="28"/>
      <c r="C843" s="18"/>
      <c r="D843" s="29"/>
      <c r="E843" s="32"/>
    </row>
    <row r="844" spans="1:5" s="14" customFormat="1" ht="12">
      <c r="A844" s="28"/>
      <c r="B844" s="28"/>
      <c r="C844" s="18"/>
      <c r="D844" s="29"/>
      <c r="E844" s="32"/>
    </row>
    <row r="845" spans="1:5" s="14" customFormat="1" ht="12.75" customHeight="1">
      <c r="A845" s="28"/>
      <c r="B845" s="28"/>
      <c r="C845" s="18"/>
      <c r="D845" s="29"/>
      <c r="E845" s="32"/>
    </row>
    <row r="846" spans="1:5" s="14" customFormat="1" ht="12">
      <c r="A846" s="28"/>
      <c r="B846" s="28"/>
      <c r="C846" s="18"/>
      <c r="D846" s="29"/>
      <c r="E846" s="32"/>
    </row>
    <row r="847" spans="1:5" s="14" customFormat="1" ht="12">
      <c r="A847" s="28"/>
      <c r="B847" s="28"/>
      <c r="C847" s="18"/>
      <c r="D847" s="29"/>
      <c r="E847" s="32"/>
    </row>
    <row r="848" spans="1:5" s="14" customFormat="1" ht="12">
      <c r="A848" s="28"/>
      <c r="B848" s="28"/>
      <c r="C848" s="18"/>
      <c r="D848" s="29"/>
      <c r="E848" s="32"/>
    </row>
    <row r="849" spans="1:5" s="14" customFormat="1" ht="12">
      <c r="A849" s="28"/>
      <c r="B849" s="28"/>
      <c r="C849" s="18"/>
      <c r="D849" s="29"/>
      <c r="E849" s="32"/>
    </row>
    <row r="850" spans="1:5" s="14" customFormat="1" ht="12">
      <c r="A850" s="28"/>
      <c r="B850" s="28"/>
      <c r="C850" s="18"/>
      <c r="D850" s="29"/>
      <c r="E850" s="32"/>
    </row>
    <row r="851" spans="1:5" s="14" customFormat="1" ht="12">
      <c r="A851" s="28"/>
      <c r="B851" s="28"/>
      <c r="C851" s="18"/>
      <c r="D851" s="29"/>
      <c r="E851" s="32"/>
    </row>
    <row r="852" spans="1:5" s="14" customFormat="1" ht="12">
      <c r="A852" s="28"/>
      <c r="B852" s="28"/>
      <c r="C852" s="18"/>
      <c r="D852" s="29"/>
      <c r="E852" s="32"/>
    </row>
    <row r="853" spans="1:5" s="14" customFormat="1" ht="18" customHeight="1">
      <c r="A853" s="28"/>
      <c r="B853" s="28"/>
      <c r="C853" s="18"/>
      <c r="D853" s="29"/>
      <c r="E853" s="32"/>
    </row>
    <row r="854" spans="1:5" s="14" customFormat="1" ht="12">
      <c r="A854" s="28"/>
      <c r="B854" s="28"/>
      <c r="C854" s="18"/>
      <c r="D854" s="29"/>
      <c r="E854" s="32"/>
    </row>
    <row r="855" spans="1:5" s="14" customFormat="1" ht="12">
      <c r="A855" s="28"/>
      <c r="B855" s="28"/>
      <c r="C855" s="18"/>
      <c r="D855" s="29"/>
      <c r="E855" s="32"/>
    </row>
    <row r="856" spans="1:5" s="14" customFormat="1" ht="12">
      <c r="A856" s="28"/>
      <c r="B856" s="28"/>
      <c r="C856" s="18"/>
      <c r="D856" s="29"/>
      <c r="E856" s="32"/>
    </row>
    <row r="857" spans="1:5" s="14" customFormat="1" ht="12">
      <c r="A857" s="28"/>
      <c r="B857" s="28"/>
      <c r="C857" s="18"/>
      <c r="D857" s="29"/>
      <c r="E857" s="32"/>
    </row>
    <row r="858" spans="1:5" s="14" customFormat="1" ht="12.75" customHeight="1">
      <c r="A858" s="28"/>
      <c r="B858" s="28"/>
      <c r="C858" s="18"/>
      <c r="D858" s="29"/>
      <c r="E858" s="32"/>
    </row>
    <row r="859" spans="1:5" s="14" customFormat="1" ht="12">
      <c r="A859" s="28"/>
      <c r="B859" s="28"/>
      <c r="C859" s="18"/>
      <c r="D859" s="29"/>
      <c r="E859" s="32"/>
    </row>
    <row r="860" spans="1:5" s="14" customFormat="1" ht="12">
      <c r="A860" s="28"/>
      <c r="B860" s="28"/>
      <c r="C860" s="18"/>
      <c r="D860" s="29"/>
      <c r="E860" s="32"/>
    </row>
    <row r="861" spans="1:5" s="14" customFormat="1" ht="12">
      <c r="A861" s="28"/>
      <c r="B861" s="28"/>
      <c r="C861" s="18"/>
      <c r="D861" s="29"/>
      <c r="E861" s="32"/>
    </row>
    <row r="862" spans="1:5" s="14" customFormat="1" ht="12">
      <c r="A862" s="28"/>
      <c r="B862" s="28"/>
      <c r="C862" s="18"/>
      <c r="D862" s="29"/>
      <c r="E862" s="32"/>
    </row>
    <row r="863" spans="1:5" s="14" customFormat="1" ht="12">
      <c r="A863" s="28"/>
      <c r="B863" s="28"/>
      <c r="C863" s="18"/>
      <c r="D863" s="29"/>
      <c r="E863" s="32"/>
    </row>
    <row r="864" spans="1:5" s="14" customFormat="1" ht="12">
      <c r="A864" s="28"/>
      <c r="B864" s="28"/>
      <c r="C864" s="18"/>
      <c r="D864" s="29"/>
      <c r="E864" s="32"/>
    </row>
    <row r="865" spans="1:5" s="14" customFormat="1" ht="12">
      <c r="A865" s="28"/>
      <c r="B865" s="28"/>
      <c r="C865" s="18"/>
      <c r="D865" s="29"/>
      <c r="E865" s="32"/>
    </row>
    <row r="866" spans="1:5" s="14" customFormat="1" ht="12">
      <c r="A866" s="28"/>
      <c r="B866" s="28"/>
      <c r="C866" s="18"/>
      <c r="D866" s="29"/>
      <c r="E866" s="32"/>
    </row>
    <row r="867" spans="1:5" s="14" customFormat="1" ht="12">
      <c r="A867" s="28"/>
      <c r="B867" s="28"/>
      <c r="C867" s="18"/>
      <c r="D867" s="29"/>
      <c r="E867" s="32"/>
    </row>
    <row r="868" spans="1:5" s="14" customFormat="1" ht="14.25" customHeight="1">
      <c r="A868" s="28"/>
      <c r="B868" s="28"/>
      <c r="C868" s="18"/>
      <c r="D868" s="29"/>
      <c r="E868" s="32"/>
    </row>
    <row r="869" spans="1:5" s="14" customFormat="1" ht="12">
      <c r="A869" s="28"/>
      <c r="B869" s="28"/>
      <c r="C869" s="18"/>
      <c r="D869" s="29"/>
      <c r="E869" s="32"/>
    </row>
    <row r="870" spans="1:5" s="14" customFormat="1" ht="12">
      <c r="A870" s="28"/>
      <c r="B870" s="28"/>
      <c r="C870" s="18"/>
      <c r="D870" s="29"/>
      <c r="E870" s="32"/>
    </row>
    <row r="871" spans="1:5" s="14" customFormat="1" ht="12">
      <c r="A871" s="28"/>
      <c r="B871" s="28"/>
      <c r="C871" s="18"/>
      <c r="D871" s="29"/>
      <c r="E871" s="32"/>
    </row>
    <row r="872" spans="1:5" s="14" customFormat="1" ht="12">
      <c r="A872" s="28"/>
      <c r="B872" s="28"/>
      <c r="C872" s="18"/>
      <c r="D872" s="29"/>
      <c r="E872" s="32"/>
    </row>
    <row r="873" spans="1:5" s="14" customFormat="1" ht="12">
      <c r="A873" s="28"/>
      <c r="B873" s="28"/>
      <c r="C873" s="18"/>
      <c r="D873" s="29"/>
      <c r="E873" s="32"/>
    </row>
    <row r="874" spans="1:5" s="14" customFormat="1" ht="12">
      <c r="A874" s="28"/>
      <c r="B874" s="28"/>
      <c r="C874" s="18"/>
      <c r="D874" s="29"/>
      <c r="E874" s="32"/>
    </row>
    <row r="875" spans="1:5" s="14" customFormat="1" ht="12">
      <c r="A875" s="28"/>
      <c r="B875" s="28"/>
      <c r="C875" s="18"/>
      <c r="D875" s="29"/>
      <c r="E875" s="32"/>
    </row>
    <row r="876" spans="1:5" s="14" customFormat="1" ht="12">
      <c r="A876" s="28"/>
      <c r="B876" s="28"/>
      <c r="C876" s="18"/>
      <c r="D876" s="29"/>
      <c r="E876" s="32"/>
    </row>
    <row r="877" spans="1:5" s="14" customFormat="1" ht="12">
      <c r="A877" s="28"/>
      <c r="B877" s="28"/>
      <c r="C877" s="18"/>
      <c r="D877" s="29"/>
      <c r="E877" s="32"/>
    </row>
    <row r="878" spans="1:5" s="14" customFormat="1" ht="12">
      <c r="A878" s="28"/>
      <c r="B878" s="28"/>
      <c r="C878" s="18"/>
      <c r="D878" s="29"/>
      <c r="E878" s="32"/>
    </row>
    <row r="879" spans="1:5" s="14" customFormat="1" ht="12">
      <c r="A879" s="28"/>
      <c r="B879" s="28"/>
      <c r="C879" s="18"/>
      <c r="D879" s="29"/>
      <c r="E879" s="32"/>
    </row>
    <row r="880" spans="1:5" s="14" customFormat="1" ht="12">
      <c r="A880" s="28"/>
      <c r="B880" s="28"/>
      <c r="C880" s="18"/>
      <c r="D880" s="29"/>
      <c r="E880" s="32"/>
    </row>
    <row r="881" spans="1:5" s="14" customFormat="1" ht="12">
      <c r="A881" s="28"/>
      <c r="B881" s="28"/>
      <c r="C881" s="18"/>
      <c r="D881" s="29"/>
      <c r="E881" s="32"/>
    </row>
    <row r="882" spans="1:5" s="14" customFormat="1" ht="12">
      <c r="A882" s="28"/>
      <c r="B882" s="28"/>
      <c r="C882" s="18"/>
      <c r="D882" s="29"/>
      <c r="E882" s="32"/>
    </row>
    <row r="883" spans="1:5" s="14" customFormat="1" ht="12">
      <c r="A883" s="28"/>
      <c r="B883" s="28"/>
      <c r="C883" s="18"/>
      <c r="D883" s="29"/>
      <c r="E883" s="32"/>
    </row>
    <row r="884" spans="1:5" s="14" customFormat="1" ht="12">
      <c r="A884" s="28"/>
      <c r="B884" s="28"/>
      <c r="C884" s="18"/>
      <c r="D884" s="29"/>
      <c r="E884" s="32"/>
    </row>
    <row r="885" spans="1:5" s="14" customFormat="1" ht="12">
      <c r="A885" s="28"/>
      <c r="B885" s="28"/>
      <c r="C885" s="18"/>
      <c r="D885" s="29"/>
      <c r="E885" s="32"/>
    </row>
    <row r="886" spans="1:5" s="14" customFormat="1" ht="12">
      <c r="A886" s="28"/>
      <c r="B886" s="28"/>
      <c r="C886" s="18"/>
      <c r="D886" s="29"/>
      <c r="E886" s="32"/>
    </row>
    <row r="887" spans="1:5" s="14" customFormat="1" ht="12">
      <c r="A887" s="28"/>
      <c r="B887" s="28"/>
      <c r="C887" s="18"/>
      <c r="D887" s="29"/>
      <c r="E887" s="32"/>
    </row>
    <row r="888" spans="1:5" s="14" customFormat="1" ht="12">
      <c r="A888" s="28"/>
      <c r="B888" s="28"/>
      <c r="C888" s="18"/>
      <c r="D888" s="29"/>
      <c r="E888" s="32"/>
    </row>
    <row r="889" spans="1:5" s="14" customFormat="1" ht="12">
      <c r="A889" s="28"/>
      <c r="B889" s="28"/>
      <c r="C889" s="18"/>
      <c r="D889" s="29"/>
      <c r="E889" s="32"/>
    </row>
    <row r="890" spans="1:5" s="14" customFormat="1" ht="12">
      <c r="A890" s="28"/>
      <c r="B890" s="28"/>
      <c r="C890" s="18"/>
      <c r="D890" s="29"/>
      <c r="E890" s="32"/>
    </row>
    <row r="891" spans="1:5" s="14" customFormat="1" ht="12">
      <c r="A891" s="28"/>
      <c r="B891" s="28"/>
      <c r="C891" s="18"/>
      <c r="D891" s="29"/>
      <c r="E891" s="32"/>
    </row>
    <row r="892" spans="1:5" s="14" customFormat="1" ht="12">
      <c r="A892" s="28"/>
      <c r="B892" s="28"/>
      <c r="C892" s="18"/>
      <c r="D892" s="29"/>
      <c r="E892" s="32"/>
    </row>
    <row r="893" spans="1:5" s="14" customFormat="1" ht="12">
      <c r="A893" s="28"/>
      <c r="B893" s="28"/>
      <c r="C893" s="18"/>
      <c r="D893" s="29"/>
      <c r="E893" s="32"/>
    </row>
    <row r="894" spans="1:5" s="14" customFormat="1" ht="12">
      <c r="A894" s="28"/>
      <c r="B894" s="28"/>
      <c r="C894" s="18"/>
      <c r="D894" s="29"/>
      <c r="E894" s="32"/>
    </row>
    <row r="895" spans="1:5" s="14" customFormat="1" ht="12">
      <c r="A895" s="28"/>
      <c r="B895" s="28"/>
      <c r="C895" s="18"/>
      <c r="D895" s="29"/>
      <c r="E895" s="32"/>
    </row>
    <row r="896" spans="1:5" s="14" customFormat="1" ht="12">
      <c r="A896" s="28"/>
      <c r="B896" s="28"/>
      <c r="C896" s="18"/>
      <c r="D896" s="29"/>
      <c r="E896" s="32"/>
    </row>
    <row r="897" spans="1:5" s="14" customFormat="1" ht="12">
      <c r="A897" s="28"/>
      <c r="B897" s="28"/>
      <c r="C897" s="18"/>
      <c r="D897" s="29"/>
      <c r="E897" s="32"/>
    </row>
    <row r="898" spans="1:5" s="14" customFormat="1" ht="12">
      <c r="A898" s="28"/>
      <c r="B898" s="28"/>
      <c r="C898" s="18"/>
      <c r="D898" s="29"/>
      <c r="E898" s="32"/>
    </row>
    <row r="899" spans="1:5" s="14" customFormat="1" ht="12">
      <c r="A899" s="28"/>
      <c r="B899" s="28"/>
      <c r="C899" s="18"/>
      <c r="D899" s="29"/>
      <c r="E899" s="32"/>
    </row>
    <row r="900" spans="1:5" s="14" customFormat="1" ht="12">
      <c r="A900" s="28"/>
      <c r="B900" s="28"/>
      <c r="C900" s="18"/>
      <c r="D900" s="29"/>
      <c r="E900" s="32"/>
    </row>
    <row r="901" spans="1:5" s="14" customFormat="1" ht="12">
      <c r="A901" s="28"/>
      <c r="B901" s="28"/>
      <c r="C901" s="18"/>
      <c r="D901" s="29"/>
      <c r="E901" s="32"/>
    </row>
    <row r="902" spans="1:5" s="14" customFormat="1" ht="12">
      <c r="A902" s="28"/>
      <c r="B902" s="28"/>
      <c r="C902" s="18"/>
      <c r="D902" s="29"/>
      <c r="E902" s="32"/>
    </row>
    <row r="903" spans="1:5" s="14" customFormat="1" ht="12">
      <c r="A903" s="28"/>
      <c r="B903" s="28"/>
      <c r="C903" s="18"/>
      <c r="D903" s="29"/>
      <c r="E903" s="32"/>
    </row>
    <row r="904" spans="1:5" s="14" customFormat="1" ht="12">
      <c r="A904" s="28"/>
      <c r="B904" s="28"/>
      <c r="C904" s="18"/>
      <c r="D904" s="29"/>
      <c r="E904" s="32"/>
    </row>
    <row r="905" spans="1:5" s="14" customFormat="1" ht="12">
      <c r="A905" s="28"/>
      <c r="B905" s="28"/>
      <c r="C905" s="18"/>
      <c r="D905" s="29"/>
      <c r="E905" s="32"/>
    </row>
    <row r="906" spans="1:5" s="14" customFormat="1" ht="12">
      <c r="A906" s="28"/>
      <c r="B906" s="28"/>
      <c r="C906" s="18"/>
      <c r="D906" s="29"/>
      <c r="E906" s="32"/>
    </row>
    <row r="907" spans="1:5" s="14" customFormat="1" ht="12">
      <c r="A907" s="28"/>
      <c r="B907" s="28"/>
      <c r="C907" s="18"/>
      <c r="D907" s="29"/>
      <c r="E907" s="32"/>
    </row>
    <row r="908" spans="1:5" s="14" customFormat="1" ht="12">
      <c r="A908" s="28"/>
      <c r="B908" s="28"/>
      <c r="C908" s="18"/>
      <c r="D908" s="29"/>
      <c r="E908" s="32"/>
    </row>
    <row r="909" spans="1:5" s="14" customFormat="1" ht="12">
      <c r="A909" s="28"/>
      <c r="B909" s="28"/>
      <c r="C909" s="18"/>
      <c r="D909" s="29"/>
      <c r="E909" s="32"/>
    </row>
    <row r="910" spans="1:5" s="14" customFormat="1" ht="12">
      <c r="A910" s="28"/>
      <c r="B910" s="28"/>
      <c r="C910" s="18"/>
      <c r="D910" s="29"/>
      <c r="E910" s="32"/>
    </row>
    <row r="911" spans="1:5" s="14" customFormat="1" ht="12">
      <c r="A911" s="28"/>
      <c r="B911" s="28"/>
      <c r="C911" s="18"/>
      <c r="D911" s="29"/>
      <c r="E911" s="32"/>
    </row>
    <row r="912" spans="1:5" s="14" customFormat="1" ht="12">
      <c r="A912" s="28"/>
      <c r="B912" s="28"/>
      <c r="C912" s="18"/>
      <c r="D912" s="29"/>
      <c r="E912" s="32"/>
    </row>
    <row r="913" spans="1:5" s="14" customFormat="1" ht="12">
      <c r="A913" s="28"/>
      <c r="B913" s="28"/>
      <c r="C913" s="18"/>
      <c r="D913" s="29"/>
      <c r="E913" s="32"/>
    </row>
    <row r="914" spans="1:5" s="14" customFormat="1" ht="12">
      <c r="A914" s="28"/>
      <c r="B914" s="28"/>
      <c r="C914" s="18"/>
      <c r="D914" s="29"/>
      <c r="E914" s="32"/>
    </row>
    <row r="915" spans="1:5" s="14" customFormat="1" ht="12">
      <c r="A915" s="28"/>
      <c r="B915" s="28"/>
      <c r="C915" s="18"/>
      <c r="D915" s="29"/>
      <c r="E915" s="32"/>
    </row>
    <row r="916" spans="1:5" s="14" customFormat="1" ht="12">
      <c r="A916" s="28"/>
      <c r="B916" s="28"/>
      <c r="C916" s="18"/>
      <c r="D916" s="29"/>
      <c r="E916" s="32"/>
    </row>
    <row r="917" spans="1:5" s="14" customFormat="1" ht="12">
      <c r="A917" s="28"/>
      <c r="B917" s="28"/>
      <c r="C917" s="18"/>
      <c r="D917" s="29"/>
      <c r="E917" s="32"/>
    </row>
    <row r="918" spans="1:5" s="14" customFormat="1" ht="12">
      <c r="A918" s="28"/>
      <c r="B918" s="28"/>
      <c r="C918" s="18"/>
      <c r="D918" s="29"/>
      <c r="E918" s="32"/>
    </row>
    <row r="919" spans="1:5" s="14" customFormat="1" ht="12">
      <c r="A919" s="28"/>
      <c r="B919" s="28"/>
      <c r="C919" s="18"/>
      <c r="D919" s="29"/>
      <c r="E919" s="32"/>
    </row>
    <row r="920" spans="1:5" s="14" customFormat="1" ht="12">
      <c r="A920" s="28"/>
      <c r="B920" s="28"/>
      <c r="C920" s="18"/>
      <c r="D920" s="29"/>
      <c r="E920" s="32"/>
    </row>
    <row r="921" spans="1:5" s="14" customFormat="1" ht="12">
      <c r="A921" s="28"/>
      <c r="B921" s="28"/>
      <c r="C921" s="18"/>
      <c r="D921" s="29"/>
      <c r="E921" s="32"/>
    </row>
    <row r="922" spans="1:5" s="14" customFormat="1" ht="12">
      <c r="A922" s="28"/>
      <c r="B922" s="28"/>
      <c r="C922" s="18"/>
      <c r="D922" s="29"/>
      <c r="E922" s="32"/>
    </row>
    <row r="923" spans="1:5" s="14" customFormat="1" ht="12">
      <c r="A923" s="28"/>
      <c r="B923" s="28"/>
      <c r="C923" s="18"/>
      <c r="D923" s="29"/>
      <c r="E923" s="32"/>
    </row>
    <row r="924" spans="1:5" s="14" customFormat="1" ht="12">
      <c r="A924" s="28"/>
      <c r="B924" s="28"/>
      <c r="C924" s="18"/>
      <c r="D924" s="29"/>
      <c r="E924" s="32"/>
    </row>
    <row r="925" spans="1:5" s="14" customFormat="1" ht="12">
      <c r="A925" s="28"/>
      <c r="B925" s="28"/>
      <c r="C925" s="18"/>
      <c r="D925" s="29"/>
      <c r="E925" s="32"/>
    </row>
    <row r="926" spans="1:5" s="14" customFormat="1" ht="12">
      <c r="A926" s="28"/>
      <c r="B926" s="28"/>
      <c r="C926" s="18"/>
      <c r="D926" s="29"/>
      <c r="E926" s="32"/>
    </row>
    <row r="927" spans="1:5" s="14" customFormat="1" ht="12">
      <c r="A927" s="28"/>
      <c r="B927" s="28"/>
      <c r="C927" s="18"/>
      <c r="D927" s="29"/>
      <c r="E927" s="32"/>
    </row>
    <row r="928" spans="1:5" s="14" customFormat="1" ht="12">
      <c r="A928" s="28"/>
      <c r="B928" s="28"/>
      <c r="C928" s="18"/>
      <c r="D928" s="29"/>
      <c r="E928" s="32"/>
    </row>
    <row r="929" spans="1:5" s="14" customFormat="1" ht="18" customHeight="1">
      <c r="A929" s="28"/>
      <c r="B929" s="28"/>
      <c r="C929" s="18"/>
      <c r="D929" s="29"/>
      <c r="E929" s="32"/>
    </row>
    <row r="930" spans="1:5" s="14" customFormat="1" ht="12">
      <c r="A930" s="28"/>
      <c r="B930" s="28"/>
      <c r="C930" s="18"/>
      <c r="D930" s="29"/>
      <c r="E930" s="32"/>
    </row>
    <row r="931" spans="1:5" s="14" customFormat="1" ht="12">
      <c r="A931" s="28"/>
      <c r="B931" s="28"/>
      <c r="C931" s="18"/>
      <c r="D931" s="29"/>
      <c r="E931" s="32"/>
    </row>
    <row r="932" spans="1:5" s="14" customFormat="1" ht="12">
      <c r="A932" s="28"/>
      <c r="B932" s="28"/>
      <c r="C932" s="18"/>
      <c r="D932" s="29"/>
      <c r="E932" s="32"/>
    </row>
    <row r="933" spans="1:5" s="14" customFormat="1" ht="12">
      <c r="A933" s="28"/>
      <c r="B933" s="28"/>
      <c r="C933" s="18"/>
      <c r="D933" s="29"/>
      <c r="E933" s="32"/>
    </row>
    <row r="934" spans="1:5" s="14" customFormat="1" ht="18" customHeight="1">
      <c r="A934" s="28"/>
      <c r="B934" s="28"/>
      <c r="C934" s="18"/>
      <c r="D934" s="29"/>
      <c r="E934" s="32"/>
    </row>
    <row r="935" spans="1:5" s="14" customFormat="1" ht="12">
      <c r="A935" s="28"/>
      <c r="B935" s="28"/>
      <c r="C935" s="18"/>
      <c r="D935" s="29"/>
      <c r="E935" s="32"/>
    </row>
    <row r="936" spans="1:5" s="14" customFormat="1" ht="14.25" customHeight="1">
      <c r="A936" s="28"/>
      <c r="B936" s="28"/>
      <c r="C936" s="18"/>
      <c r="D936" s="29"/>
      <c r="E936" s="32"/>
    </row>
    <row r="937" spans="1:5" s="14" customFormat="1" ht="14.25" customHeight="1">
      <c r="A937" s="28"/>
      <c r="B937" s="28"/>
      <c r="C937" s="18"/>
      <c r="D937" s="29"/>
      <c r="E937" s="32"/>
    </row>
    <row r="938" spans="1:5" s="14" customFormat="1" ht="14.25" customHeight="1">
      <c r="A938" s="28"/>
      <c r="B938" s="28"/>
      <c r="C938" s="18"/>
      <c r="D938" s="29"/>
      <c r="E938" s="32"/>
    </row>
    <row r="939" spans="1:5" s="14" customFormat="1" ht="12">
      <c r="A939" s="28"/>
      <c r="B939" s="28"/>
      <c r="C939" s="18"/>
      <c r="D939" s="29"/>
      <c r="E939" s="32"/>
    </row>
    <row r="940" spans="1:5" s="14" customFormat="1" ht="14.25" customHeight="1">
      <c r="A940" s="28"/>
      <c r="B940" s="28"/>
      <c r="C940" s="18"/>
      <c r="D940" s="29"/>
      <c r="E940" s="32"/>
    </row>
    <row r="941" spans="1:5" s="14" customFormat="1" ht="12">
      <c r="A941" s="28"/>
      <c r="B941" s="28"/>
      <c r="C941" s="18"/>
      <c r="D941" s="29"/>
      <c r="E941" s="32"/>
    </row>
    <row r="942" spans="1:5" s="14" customFormat="1" ht="14.25" customHeight="1">
      <c r="A942" s="28"/>
      <c r="B942" s="28"/>
      <c r="C942" s="18"/>
      <c r="D942" s="29"/>
      <c r="E942" s="32"/>
    </row>
    <row r="943" spans="1:5" s="14" customFormat="1" ht="12">
      <c r="A943" s="28"/>
      <c r="B943" s="28"/>
      <c r="C943" s="18"/>
      <c r="D943" s="29"/>
      <c r="E943" s="32"/>
    </row>
    <row r="944" spans="1:5" s="14" customFormat="1" ht="30" customHeight="1">
      <c r="A944" s="28"/>
      <c r="B944" s="28"/>
      <c r="C944" s="18"/>
      <c r="D944" s="29"/>
      <c r="E944" s="32"/>
    </row>
    <row r="945" spans="1:5" s="14" customFormat="1" ht="12">
      <c r="A945" s="28"/>
      <c r="B945" s="28"/>
      <c r="C945" s="18"/>
      <c r="D945" s="29"/>
      <c r="E945" s="32"/>
    </row>
    <row r="946" spans="1:5" s="14" customFormat="1" ht="12">
      <c r="A946" s="28"/>
      <c r="B946" s="28"/>
      <c r="C946" s="18"/>
      <c r="D946" s="29"/>
      <c r="E946" s="32"/>
    </row>
    <row r="947" spans="1:5" s="14" customFormat="1" ht="12">
      <c r="A947" s="28"/>
      <c r="B947" s="28"/>
      <c r="C947" s="18"/>
      <c r="D947" s="29"/>
      <c r="E947" s="32"/>
    </row>
    <row r="948" spans="1:5" s="14" customFormat="1" ht="12">
      <c r="A948" s="28"/>
      <c r="B948" s="28"/>
      <c r="C948" s="18"/>
      <c r="D948" s="29"/>
      <c r="E948" s="32"/>
    </row>
    <row r="949" spans="1:5" s="14" customFormat="1" ht="12">
      <c r="A949" s="28"/>
      <c r="B949" s="28"/>
      <c r="C949" s="18"/>
      <c r="D949" s="29"/>
      <c r="E949" s="32"/>
    </row>
    <row r="950" spans="1:5" s="14" customFormat="1" ht="12">
      <c r="A950" s="28"/>
      <c r="B950" s="28"/>
      <c r="C950" s="18"/>
      <c r="D950" s="29"/>
      <c r="E950" s="32"/>
    </row>
    <row r="951" spans="1:5" s="14" customFormat="1" ht="12">
      <c r="A951" s="28"/>
      <c r="B951" s="28"/>
      <c r="C951" s="18"/>
      <c r="D951" s="29"/>
      <c r="E951" s="32"/>
    </row>
    <row r="952" spans="1:5" s="14" customFormat="1" ht="12">
      <c r="A952" s="28"/>
      <c r="B952" s="28"/>
      <c r="C952" s="18"/>
      <c r="D952" s="29"/>
      <c r="E952" s="32"/>
    </row>
    <row r="953" spans="1:5" s="14" customFormat="1" ht="12">
      <c r="A953" s="28"/>
      <c r="B953" s="28"/>
      <c r="C953" s="18"/>
      <c r="D953" s="29"/>
      <c r="E953" s="32"/>
    </row>
    <row r="954" spans="1:5" s="14" customFormat="1" ht="12">
      <c r="A954" s="28"/>
      <c r="B954" s="28"/>
      <c r="C954" s="18"/>
      <c r="D954" s="29"/>
      <c r="E954" s="32"/>
    </row>
    <row r="955" spans="1:5" s="14" customFormat="1" ht="12">
      <c r="A955" s="28"/>
      <c r="B955" s="28"/>
      <c r="C955" s="18"/>
      <c r="D955" s="29"/>
      <c r="E955" s="32"/>
    </row>
    <row r="956" spans="1:5" s="14" customFormat="1" ht="12">
      <c r="A956" s="28"/>
      <c r="B956" s="28"/>
      <c r="C956" s="18"/>
      <c r="D956" s="29"/>
      <c r="E956" s="32"/>
    </row>
    <row r="957" spans="1:5" s="14" customFormat="1" ht="12">
      <c r="A957" s="28"/>
      <c r="B957" s="28"/>
      <c r="C957" s="18"/>
      <c r="D957" s="29"/>
      <c r="E957" s="32"/>
    </row>
    <row r="958" spans="1:5" s="14" customFormat="1" ht="12">
      <c r="A958" s="28"/>
      <c r="B958" s="28"/>
      <c r="C958" s="18"/>
      <c r="D958" s="29"/>
      <c r="E958" s="32"/>
    </row>
    <row r="959" spans="1:5" s="14" customFormat="1" ht="12">
      <c r="A959" s="28"/>
      <c r="B959" s="28"/>
      <c r="C959" s="18"/>
      <c r="D959" s="29"/>
      <c r="E959" s="32"/>
    </row>
    <row r="960" spans="1:5" s="14" customFormat="1" ht="12">
      <c r="A960" s="28"/>
      <c r="B960" s="28"/>
      <c r="C960" s="18"/>
      <c r="D960" s="29"/>
      <c r="E960" s="32"/>
    </row>
    <row r="961" spans="1:5" s="14" customFormat="1" ht="18" customHeight="1">
      <c r="A961" s="28"/>
      <c r="B961" s="28"/>
      <c r="C961" s="18"/>
      <c r="D961" s="29"/>
      <c r="E961" s="32"/>
    </row>
    <row r="962" spans="1:5" s="14" customFormat="1" ht="20.25" customHeight="1">
      <c r="A962" s="28"/>
      <c r="B962" s="28"/>
      <c r="C962" s="18"/>
      <c r="D962" s="29"/>
      <c r="E962" s="32"/>
    </row>
    <row r="963" spans="1:5" s="14" customFormat="1" ht="12">
      <c r="A963" s="28"/>
      <c r="B963" s="28"/>
      <c r="C963" s="18"/>
      <c r="D963" s="29"/>
      <c r="E963" s="32"/>
    </row>
    <row r="964" spans="1:5" s="14" customFormat="1" ht="12">
      <c r="A964" s="28"/>
      <c r="B964" s="28"/>
      <c r="C964" s="18"/>
      <c r="D964" s="29"/>
      <c r="E964" s="32"/>
    </row>
    <row r="965" spans="1:5" s="14" customFormat="1" ht="12">
      <c r="A965" s="28"/>
      <c r="B965" s="28"/>
      <c r="C965" s="18"/>
      <c r="D965" s="29"/>
      <c r="E965" s="32"/>
    </row>
    <row r="966" spans="1:5" s="14" customFormat="1" ht="12">
      <c r="A966" s="28"/>
      <c r="B966" s="28"/>
      <c r="C966" s="18"/>
      <c r="D966" s="29"/>
      <c r="E966" s="32"/>
    </row>
    <row r="967" spans="1:5" s="14" customFormat="1" ht="12">
      <c r="A967" s="28"/>
      <c r="B967" s="28"/>
      <c r="C967" s="18"/>
      <c r="D967" s="29"/>
      <c r="E967" s="32"/>
    </row>
    <row r="968" spans="1:5" s="14" customFormat="1" ht="12">
      <c r="A968" s="28"/>
      <c r="B968" s="28"/>
      <c r="C968" s="18"/>
      <c r="D968" s="29"/>
      <c r="E968" s="32"/>
    </row>
    <row r="969" spans="1:5" s="14" customFormat="1" ht="12">
      <c r="A969" s="28"/>
      <c r="B969" s="28"/>
      <c r="C969" s="18"/>
      <c r="D969" s="29"/>
      <c r="E969" s="32"/>
    </row>
    <row r="970" spans="1:5" s="14" customFormat="1" ht="12">
      <c r="A970" s="28"/>
      <c r="B970" s="28"/>
      <c r="C970" s="18"/>
      <c r="D970" s="29"/>
      <c r="E970" s="32"/>
    </row>
    <row r="971" spans="1:5" s="14" customFormat="1" ht="12">
      <c r="A971" s="28"/>
      <c r="B971" s="28"/>
      <c r="C971" s="18"/>
      <c r="D971" s="29"/>
      <c r="E971" s="32"/>
    </row>
    <row r="972" spans="1:5" s="14" customFormat="1" ht="12">
      <c r="A972" s="28"/>
      <c r="B972" s="28"/>
      <c r="C972" s="18"/>
      <c r="D972" s="29"/>
      <c r="E972" s="32"/>
    </row>
    <row r="973" spans="1:5" s="14" customFormat="1" ht="12">
      <c r="A973" s="28"/>
      <c r="B973" s="28"/>
      <c r="C973" s="18"/>
      <c r="D973" s="29"/>
      <c r="E973" s="32"/>
    </row>
    <row r="974" spans="1:5" s="14" customFormat="1" ht="12">
      <c r="A974" s="28"/>
      <c r="B974" s="28"/>
      <c r="C974" s="18"/>
      <c r="D974" s="29"/>
      <c r="E974" s="32"/>
    </row>
    <row r="975" spans="1:5" s="14" customFormat="1" ht="12">
      <c r="A975" s="28"/>
      <c r="B975" s="28"/>
      <c r="C975" s="18"/>
      <c r="D975" s="29"/>
      <c r="E975" s="32"/>
    </row>
    <row r="976" spans="1:5" s="14" customFormat="1" ht="12">
      <c r="A976" s="28"/>
      <c r="B976" s="28"/>
      <c r="C976" s="18"/>
      <c r="D976" s="29"/>
      <c r="E976" s="32"/>
    </row>
    <row r="977" spans="1:5" s="14" customFormat="1" ht="12">
      <c r="A977" s="28"/>
      <c r="B977" s="28"/>
      <c r="C977" s="18"/>
      <c r="D977" s="29"/>
      <c r="E977" s="32"/>
    </row>
    <row r="978" spans="1:5" s="14" customFormat="1" ht="12">
      <c r="A978" s="28"/>
      <c r="B978" s="28"/>
      <c r="C978" s="18"/>
      <c r="D978" s="29"/>
      <c r="E978" s="32"/>
    </row>
    <row r="979" spans="1:5" s="14" customFormat="1" ht="12">
      <c r="A979" s="28"/>
      <c r="B979" s="28"/>
      <c r="C979" s="18"/>
      <c r="D979" s="29"/>
      <c r="E979" s="32"/>
    </row>
    <row r="980" spans="1:5" s="14" customFormat="1" ht="12">
      <c r="A980" s="28"/>
      <c r="B980" s="28"/>
      <c r="C980" s="18"/>
      <c r="D980" s="29"/>
      <c r="E980" s="32"/>
    </row>
    <row r="981" spans="1:5" s="14" customFormat="1" ht="12">
      <c r="A981" s="28"/>
      <c r="B981" s="28"/>
      <c r="C981" s="18"/>
      <c r="D981" s="29"/>
      <c r="E981" s="32"/>
    </row>
    <row r="982" spans="1:5" s="14" customFormat="1" ht="12">
      <c r="A982" s="28"/>
      <c r="B982" s="28"/>
      <c r="C982" s="18"/>
      <c r="D982" s="29"/>
      <c r="E982" s="32"/>
    </row>
    <row r="983" spans="1:5" s="14" customFormat="1" ht="12">
      <c r="A983" s="28"/>
      <c r="B983" s="28"/>
      <c r="C983" s="18"/>
      <c r="D983" s="29"/>
      <c r="E983" s="32"/>
    </row>
    <row r="984" spans="1:5" s="14" customFormat="1" ht="12">
      <c r="A984" s="28"/>
      <c r="B984" s="28"/>
      <c r="C984" s="18"/>
      <c r="D984" s="29"/>
      <c r="E984" s="32"/>
    </row>
    <row r="985" spans="1:5" s="14" customFormat="1" ht="12">
      <c r="A985" s="28"/>
      <c r="B985" s="28"/>
      <c r="C985" s="18"/>
      <c r="D985" s="29"/>
      <c r="E985" s="32"/>
    </row>
    <row r="986" spans="1:5" s="14" customFormat="1" ht="12">
      <c r="A986" s="28"/>
      <c r="B986" s="28"/>
      <c r="C986" s="18"/>
      <c r="D986" s="29"/>
      <c r="E986" s="32"/>
    </row>
    <row r="987" spans="1:5" s="14" customFormat="1" ht="12">
      <c r="A987" s="28"/>
      <c r="B987" s="28"/>
      <c r="C987" s="18"/>
      <c r="D987" s="29"/>
      <c r="E987" s="32"/>
    </row>
    <row r="988" spans="1:5" s="14" customFormat="1" ht="12">
      <c r="A988" s="28"/>
      <c r="B988" s="28"/>
      <c r="C988" s="18"/>
      <c r="D988" s="29"/>
      <c r="E988" s="32"/>
    </row>
    <row r="989" spans="1:5" s="14" customFormat="1" ht="12">
      <c r="A989" s="28"/>
      <c r="B989" s="28"/>
      <c r="C989" s="18"/>
      <c r="D989" s="29"/>
      <c r="E989" s="32"/>
    </row>
    <row r="990" spans="1:5" s="14" customFormat="1" ht="12">
      <c r="A990" s="28"/>
      <c r="B990" s="28"/>
      <c r="C990" s="18"/>
      <c r="D990" s="29"/>
      <c r="E990" s="32"/>
    </row>
    <row r="991" spans="1:5" s="14" customFormat="1" ht="12">
      <c r="A991" s="28"/>
      <c r="B991" s="28"/>
      <c r="C991" s="18"/>
      <c r="D991" s="29"/>
      <c r="E991" s="32"/>
    </row>
    <row r="992" spans="1:5" s="14" customFormat="1" ht="12">
      <c r="A992" s="28"/>
      <c r="B992" s="28"/>
      <c r="C992" s="18"/>
      <c r="D992" s="29"/>
      <c r="E992" s="32"/>
    </row>
    <row r="993" spans="1:5" s="14" customFormat="1" ht="12">
      <c r="A993" s="28"/>
      <c r="B993" s="28"/>
      <c r="C993" s="18"/>
      <c r="D993" s="29"/>
      <c r="E993" s="32"/>
    </row>
    <row r="994" spans="1:5" s="14" customFormat="1" ht="12">
      <c r="A994" s="28"/>
      <c r="B994" s="28"/>
      <c r="C994" s="18"/>
      <c r="D994" s="29"/>
      <c r="E994" s="32"/>
    </row>
    <row r="995" spans="1:5" s="14" customFormat="1" ht="12">
      <c r="A995" s="28"/>
      <c r="B995" s="28"/>
      <c r="C995" s="18"/>
      <c r="D995" s="29"/>
      <c r="E995" s="32"/>
    </row>
    <row r="996" spans="1:5" s="14" customFormat="1" ht="12">
      <c r="A996" s="28"/>
      <c r="B996" s="28"/>
      <c r="C996" s="18"/>
      <c r="D996" s="29"/>
      <c r="E996" s="32"/>
    </row>
    <row r="997" spans="1:5" s="14" customFormat="1" ht="12">
      <c r="A997" s="28"/>
      <c r="B997" s="28"/>
      <c r="C997" s="18"/>
      <c r="D997" s="29"/>
      <c r="E997" s="32"/>
    </row>
    <row r="998" spans="1:5" s="14" customFormat="1" ht="12">
      <c r="A998" s="28"/>
      <c r="B998" s="28"/>
      <c r="C998" s="18"/>
      <c r="D998" s="29"/>
      <c r="E998" s="32"/>
    </row>
    <row r="999" spans="1:5" s="14" customFormat="1" ht="12">
      <c r="A999" s="28"/>
      <c r="B999" s="28"/>
      <c r="C999" s="18"/>
      <c r="D999" s="29"/>
      <c r="E999" s="32"/>
    </row>
    <row r="1000" spans="1:5" s="14" customFormat="1" ht="12">
      <c r="A1000" s="28"/>
      <c r="B1000" s="28"/>
      <c r="C1000" s="18"/>
      <c r="D1000" s="29"/>
      <c r="E1000" s="32"/>
    </row>
    <row r="1001" spans="1:5" s="14" customFormat="1" ht="12">
      <c r="A1001" s="28"/>
      <c r="B1001" s="28"/>
      <c r="C1001" s="18"/>
      <c r="D1001" s="29"/>
      <c r="E1001" s="32"/>
    </row>
    <row r="1002" spans="1:5" s="14" customFormat="1" ht="12">
      <c r="A1002" s="28"/>
      <c r="B1002" s="28"/>
      <c r="C1002" s="18"/>
      <c r="D1002" s="29"/>
      <c r="E1002" s="32"/>
    </row>
    <row r="1003" spans="1:5" s="14" customFormat="1" ht="12">
      <c r="A1003" s="28"/>
      <c r="B1003" s="28"/>
      <c r="C1003" s="18"/>
      <c r="D1003" s="29"/>
      <c r="E1003" s="32"/>
    </row>
    <row r="1004" spans="1:5" s="14" customFormat="1" ht="12">
      <c r="A1004" s="28"/>
      <c r="B1004" s="28"/>
      <c r="C1004" s="18"/>
      <c r="D1004" s="29"/>
      <c r="E1004" s="32"/>
    </row>
    <row r="1005" spans="1:5" s="14" customFormat="1" ht="12">
      <c r="A1005" s="28"/>
      <c r="B1005" s="28"/>
      <c r="C1005" s="18"/>
      <c r="D1005" s="29"/>
      <c r="E1005" s="32"/>
    </row>
    <row r="1006" spans="1:5" s="14" customFormat="1" ht="12">
      <c r="A1006" s="28"/>
      <c r="B1006" s="28"/>
      <c r="C1006" s="18"/>
      <c r="D1006" s="29"/>
      <c r="E1006" s="32"/>
    </row>
    <row r="1007" spans="1:5" s="14" customFormat="1" ht="12">
      <c r="A1007" s="28"/>
      <c r="B1007" s="28"/>
      <c r="C1007" s="18"/>
      <c r="D1007" s="29"/>
      <c r="E1007" s="32"/>
    </row>
    <row r="1008" spans="1:5" s="14" customFormat="1" ht="12">
      <c r="A1008" s="28"/>
      <c r="B1008" s="28"/>
      <c r="C1008" s="18"/>
      <c r="D1008" s="29"/>
      <c r="E1008" s="32"/>
    </row>
    <row r="1009" spans="1:5" s="14" customFormat="1" ht="12">
      <c r="A1009" s="28"/>
      <c r="B1009" s="28"/>
      <c r="C1009" s="18"/>
      <c r="D1009" s="29"/>
      <c r="E1009" s="32"/>
    </row>
    <row r="1010" spans="1:5" s="14" customFormat="1" ht="12">
      <c r="A1010" s="28"/>
      <c r="B1010" s="28"/>
      <c r="C1010" s="18"/>
      <c r="D1010" s="29"/>
      <c r="E1010" s="32"/>
    </row>
    <row r="1011" spans="1:5" s="14" customFormat="1" ht="12">
      <c r="A1011" s="28"/>
      <c r="B1011" s="28"/>
      <c r="C1011" s="18"/>
      <c r="D1011" s="29"/>
      <c r="E1011" s="32"/>
    </row>
    <row r="1012" spans="1:5" s="14" customFormat="1" ht="12">
      <c r="A1012" s="28"/>
      <c r="B1012" s="28"/>
      <c r="C1012" s="18"/>
      <c r="D1012" s="29"/>
      <c r="E1012" s="32"/>
    </row>
    <row r="1013" spans="1:5" s="14" customFormat="1" ht="12">
      <c r="A1013" s="28"/>
      <c r="B1013" s="28"/>
      <c r="C1013" s="18"/>
      <c r="D1013" s="29"/>
      <c r="E1013" s="32"/>
    </row>
    <row r="1014" spans="1:5" s="14" customFormat="1" ht="12">
      <c r="A1014" s="28"/>
      <c r="B1014" s="28"/>
      <c r="C1014" s="18"/>
      <c r="D1014" s="29"/>
      <c r="E1014" s="32"/>
    </row>
    <row r="1015" spans="1:5" s="14" customFormat="1" ht="12">
      <c r="A1015" s="28"/>
      <c r="B1015" s="28"/>
      <c r="C1015" s="18"/>
      <c r="D1015" s="29"/>
      <c r="E1015" s="32"/>
    </row>
    <row r="1016" spans="1:5" s="14" customFormat="1" ht="12">
      <c r="A1016" s="28"/>
      <c r="B1016" s="28"/>
      <c r="C1016" s="18"/>
      <c r="D1016" s="29"/>
      <c r="E1016" s="32"/>
    </row>
    <row r="1017" spans="1:5" s="14" customFormat="1" ht="12">
      <c r="A1017" s="28"/>
      <c r="B1017" s="28"/>
      <c r="C1017" s="18"/>
      <c r="D1017" s="29"/>
      <c r="E1017" s="32"/>
    </row>
    <row r="1018" spans="1:5" s="14" customFormat="1" ht="12">
      <c r="A1018" s="28"/>
      <c r="B1018" s="28"/>
      <c r="C1018" s="18"/>
      <c r="D1018" s="29"/>
      <c r="E1018" s="32"/>
    </row>
    <row r="1019" spans="1:5" s="14" customFormat="1" ht="12">
      <c r="A1019" s="28"/>
      <c r="B1019" s="28"/>
      <c r="C1019" s="18"/>
      <c r="D1019" s="29"/>
      <c r="E1019" s="32"/>
    </row>
    <row r="1020" spans="1:5" s="14" customFormat="1" ht="12">
      <c r="A1020" s="28"/>
      <c r="B1020" s="28"/>
      <c r="C1020" s="18"/>
      <c r="D1020" s="29"/>
      <c r="E1020" s="32"/>
    </row>
    <row r="1021" spans="1:5" s="14" customFormat="1" ht="12">
      <c r="A1021" s="28"/>
      <c r="B1021" s="28"/>
      <c r="C1021" s="18"/>
      <c r="D1021" s="29"/>
      <c r="E1021" s="32"/>
    </row>
    <row r="1022" spans="1:5" s="14" customFormat="1" ht="12">
      <c r="A1022" s="28"/>
      <c r="B1022" s="28"/>
      <c r="C1022" s="18"/>
      <c r="D1022" s="29"/>
      <c r="E1022" s="32"/>
    </row>
    <row r="1023" spans="1:5" s="14" customFormat="1" ht="12">
      <c r="A1023" s="28"/>
      <c r="B1023" s="28"/>
      <c r="C1023" s="18"/>
      <c r="D1023" s="29"/>
      <c r="E1023" s="32"/>
    </row>
    <row r="1024" spans="1:5" s="14" customFormat="1" ht="12">
      <c r="A1024" s="28"/>
      <c r="B1024" s="28"/>
      <c r="C1024" s="18"/>
      <c r="D1024" s="29"/>
      <c r="E1024" s="32"/>
    </row>
    <row r="1025" spans="1:5" s="14" customFormat="1" ht="12">
      <c r="A1025" s="28"/>
      <c r="B1025" s="28"/>
      <c r="C1025" s="18"/>
      <c r="D1025" s="29"/>
      <c r="E1025" s="32"/>
    </row>
    <row r="1026" spans="1:5" s="14" customFormat="1" ht="12">
      <c r="A1026" s="28"/>
      <c r="B1026" s="28"/>
      <c r="C1026" s="18"/>
      <c r="D1026" s="29"/>
      <c r="E1026" s="32"/>
    </row>
    <row r="1027" spans="1:5" s="14" customFormat="1" ht="12">
      <c r="A1027" s="28"/>
      <c r="B1027" s="28"/>
      <c r="C1027" s="18"/>
      <c r="D1027" s="29"/>
      <c r="E1027" s="32"/>
    </row>
    <row r="1028" spans="1:5" s="14" customFormat="1" ht="12">
      <c r="A1028" s="28"/>
      <c r="B1028" s="28"/>
      <c r="C1028" s="18"/>
      <c r="D1028" s="29"/>
      <c r="E1028" s="32"/>
    </row>
    <row r="1029" spans="1:5" s="14" customFormat="1" ht="12">
      <c r="A1029" s="28"/>
      <c r="B1029" s="28"/>
      <c r="C1029" s="18"/>
      <c r="D1029" s="29"/>
      <c r="E1029" s="32"/>
    </row>
    <row r="1030" spans="1:5" s="14" customFormat="1" ht="12">
      <c r="A1030" s="28"/>
      <c r="B1030" s="28"/>
      <c r="C1030" s="18"/>
      <c r="D1030" s="29"/>
      <c r="E1030" s="32"/>
    </row>
    <row r="1031" spans="1:5" s="14" customFormat="1" ht="12">
      <c r="A1031" s="28"/>
      <c r="B1031" s="28"/>
      <c r="C1031" s="18"/>
      <c r="D1031" s="29"/>
      <c r="E1031" s="32"/>
    </row>
    <row r="1032" spans="1:5" s="14" customFormat="1" ht="12">
      <c r="A1032" s="28"/>
      <c r="B1032" s="28"/>
      <c r="C1032" s="18"/>
      <c r="D1032" s="29"/>
      <c r="E1032" s="32"/>
    </row>
    <row r="1033" spans="1:5" s="14" customFormat="1" ht="12">
      <c r="A1033" s="28"/>
      <c r="B1033" s="28"/>
      <c r="C1033" s="18"/>
      <c r="D1033" s="29"/>
      <c r="E1033" s="32"/>
    </row>
    <row r="1034" spans="1:5" s="14" customFormat="1" ht="12">
      <c r="A1034" s="28"/>
      <c r="B1034" s="28"/>
      <c r="C1034" s="18"/>
      <c r="D1034" s="29"/>
      <c r="E1034" s="32"/>
    </row>
    <row r="1035" spans="1:5" s="14" customFormat="1" ht="12">
      <c r="A1035" s="28"/>
      <c r="B1035" s="28"/>
      <c r="C1035" s="18"/>
      <c r="D1035" s="29"/>
      <c r="E1035" s="32"/>
    </row>
    <row r="1036" spans="1:5" s="14" customFormat="1" ht="12">
      <c r="A1036" s="28"/>
      <c r="B1036" s="28"/>
      <c r="C1036" s="18"/>
      <c r="D1036" s="29"/>
      <c r="E1036" s="32"/>
    </row>
    <row r="1037" spans="1:5" s="14" customFormat="1" ht="12">
      <c r="A1037" s="28"/>
      <c r="B1037" s="28"/>
      <c r="C1037" s="18"/>
      <c r="D1037" s="29"/>
      <c r="E1037" s="32"/>
    </row>
    <row r="1038" spans="1:5" s="14" customFormat="1" ht="12">
      <c r="A1038" s="28"/>
      <c r="B1038" s="28"/>
      <c r="C1038" s="18"/>
      <c r="D1038" s="29"/>
      <c r="E1038" s="32"/>
    </row>
    <row r="1039" spans="1:5" s="14" customFormat="1" ht="12">
      <c r="A1039" s="28"/>
      <c r="B1039" s="28"/>
      <c r="C1039" s="18"/>
      <c r="D1039" s="29"/>
      <c r="E1039" s="32"/>
    </row>
    <row r="1040" spans="1:5" s="14" customFormat="1" ht="12">
      <c r="A1040" s="28"/>
      <c r="B1040" s="28"/>
      <c r="C1040" s="18"/>
      <c r="D1040" s="29"/>
      <c r="E1040" s="32"/>
    </row>
    <row r="1041" spans="1:5" s="14" customFormat="1" ht="12">
      <c r="A1041" s="28"/>
      <c r="B1041" s="28"/>
      <c r="C1041" s="18"/>
      <c r="D1041" s="29"/>
      <c r="E1041" s="32"/>
    </row>
    <row r="1042" spans="1:5" s="14" customFormat="1" ht="12">
      <c r="A1042" s="28"/>
      <c r="B1042" s="28"/>
      <c r="C1042" s="18"/>
      <c r="D1042" s="29"/>
      <c r="E1042" s="32"/>
    </row>
    <row r="1043" spans="1:5" s="14" customFormat="1" ht="12">
      <c r="A1043" s="28"/>
      <c r="B1043" s="28"/>
      <c r="C1043" s="18"/>
      <c r="D1043" s="29"/>
      <c r="E1043" s="32"/>
    </row>
    <row r="1044" spans="1:5" s="14" customFormat="1" ht="12">
      <c r="A1044" s="28"/>
      <c r="B1044" s="28"/>
      <c r="C1044" s="18"/>
      <c r="D1044" s="29"/>
      <c r="E1044" s="32"/>
    </row>
    <row r="1045" spans="1:5" s="14" customFormat="1" ht="12">
      <c r="A1045" s="28"/>
      <c r="B1045" s="28"/>
      <c r="C1045" s="18"/>
      <c r="D1045" s="29"/>
      <c r="E1045" s="32"/>
    </row>
    <row r="1046" spans="1:5" s="14" customFormat="1" ht="12">
      <c r="A1046" s="28"/>
      <c r="B1046" s="28"/>
      <c r="C1046" s="18"/>
      <c r="D1046" s="29"/>
      <c r="E1046" s="32"/>
    </row>
    <row r="1047" spans="1:5" s="14" customFormat="1" ht="12">
      <c r="A1047" s="28"/>
      <c r="B1047" s="28"/>
      <c r="C1047" s="18"/>
      <c r="D1047" s="29"/>
      <c r="E1047" s="32"/>
    </row>
    <row r="1048" spans="1:5" s="14" customFormat="1" ht="12">
      <c r="A1048" s="28"/>
      <c r="B1048" s="28"/>
      <c r="C1048" s="18"/>
      <c r="D1048" s="29"/>
      <c r="E1048" s="32"/>
    </row>
    <row r="1049" spans="1:5" s="14" customFormat="1" ht="12">
      <c r="A1049" s="28"/>
      <c r="B1049" s="28"/>
      <c r="C1049" s="18"/>
      <c r="D1049" s="29"/>
      <c r="E1049" s="32"/>
    </row>
    <row r="1050" spans="1:5" s="14" customFormat="1" ht="12">
      <c r="A1050" s="28"/>
      <c r="B1050" s="28"/>
      <c r="C1050" s="18"/>
      <c r="D1050" s="29"/>
      <c r="E1050" s="32"/>
    </row>
    <row r="1051" spans="1:5" s="14" customFormat="1" ht="12">
      <c r="A1051" s="28"/>
      <c r="B1051" s="28"/>
      <c r="C1051" s="18"/>
      <c r="D1051" s="29"/>
      <c r="E1051" s="32"/>
    </row>
    <row r="1052" spans="1:5" s="14" customFormat="1" ht="12">
      <c r="A1052" s="28"/>
      <c r="B1052" s="28"/>
      <c r="C1052" s="18"/>
      <c r="D1052" s="29"/>
      <c r="E1052" s="32"/>
    </row>
    <row r="1053" spans="1:5" s="14" customFormat="1" ht="12">
      <c r="A1053" s="28"/>
      <c r="B1053" s="28"/>
      <c r="C1053" s="18"/>
      <c r="D1053" s="29"/>
      <c r="E1053" s="32"/>
    </row>
    <row r="1054" spans="1:5" s="14" customFormat="1" ht="12">
      <c r="A1054" s="28"/>
      <c r="B1054" s="28"/>
      <c r="C1054" s="18"/>
      <c r="D1054" s="29"/>
      <c r="E1054" s="32"/>
    </row>
    <row r="1055" spans="1:5" s="14" customFormat="1" ht="12">
      <c r="A1055" s="28"/>
      <c r="B1055" s="28"/>
      <c r="C1055" s="18"/>
      <c r="D1055" s="29"/>
      <c r="E1055" s="32"/>
    </row>
    <row r="1056" spans="1:5" s="14" customFormat="1" ht="12">
      <c r="A1056" s="28"/>
      <c r="B1056" s="28"/>
      <c r="C1056" s="18"/>
      <c r="D1056" s="29"/>
      <c r="E1056" s="32"/>
    </row>
    <row r="1057" spans="1:5" s="14" customFormat="1" ht="12">
      <c r="A1057" s="28"/>
      <c r="B1057" s="28"/>
      <c r="C1057" s="18"/>
      <c r="D1057" s="29"/>
      <c r="E1057" s="32"/>
    </row>
    <row r="1058" spans="1:5" s="14" customFormat="1" ht="12">
      <c r="A1058" s="28"/>
      <c r="B1058" s="28"/>
      <c r="C1058" s="18"/>
      <c r="D1058" s="29"/>
      <c r="E1058" s="32"/>
    </row>
    <row r="1059" spans="1:5" s="14" customFormat="1" ht="12">
      <c r="A1059" s="28"/>
      <c r="B1059" s="28"/>
      <c r="C1059" s="18"/>
      <c r="D1059" s="29"/>
      <c r="E1059" s="32"/>
    </row>
    <row r="1060" spans="1:5" s="14" customFormat="1" ht="12">
      <c r="A1060" s="28"/>
      <c r="B1060" s="28"/>
      <c r="C1060" s="18"/>
      <c r="D1060" s="29"/>
      <c r="E1060" s="32"/>
    </row>
    <row r="1061" spans="1:5" s="14" customFormat="1" ht="12">
      <c r="A1061" s="28"/>
      <c r="B1061" s="28"/>
      <c r="C1061" s="18"/>
      <c r="D1061" s="29"/>
      <c r="E1061" s="32"/>
    </row>
    <row r="1062" spans="1:5" s="14" customFormat="1" ht="12">
      <c r="A1062" s="28"/>
      <c r="B1062" s="28"/>
      <c r="C1062" s="18"/>
      <c r="D1062" s="29"/>
      <c r="E1062" s="32"/>
    </row>
    <row r="1063" spans="1:5" s="14" customFormat="1" ht="12">
      <c r="A1063" s="28"/>
      <c r="B1063" s="28"/>
      <c r="C1063" s="18"/>
      <c r="D1063" s="29"/>
      <c r="E1063" s="32"/>
    </row>
    <row r="1064" spans="1:5" s="14" customFormat="1" ht="12">
      <c r="A1064" s="28"/>
      <c r="B1064" s="28"/>
      <c r="C1064" s="18"/>
      <c r="D1064" s="29"/>
      <c r="E1064" s="32"/>
    </row>
    <row r="1065" spans="1:5" s="14" customFormat="1" ht="12">
      <c r="A1065" s="28"/>
      <c r="B1065" s="28"/>
      <c r="C1065" s="18"/>
      <c r="D1065" s="29"/>
      <c r="E1065" s="32"/>
    </row>
    <row r="1066" spans="1:5" s="14" customFormat="1" ht="12">
      <c r="A1066" s="28"/>
      <c r="B1066" s="28"/>
      <c r="C1066" s="18"/>
      <c r="D1066" s="29"/>
      <c r="E1066" s="32"/>
    </row>
    <row r="1067" spans="1:5" s="14" customFormat="1" ht="12">
      <c r="A1067" s="28"/>
      <c r="B1067" s="28"/>
      <c r="C1067" s="18"/>
      <c r="D1067" s="29"/>
      <c r="E1067" s="32"/>
    </row>
    <row r="1068" spans="1:5" s="14" customFormat="1" ht="12">
      <c r="A1068" s="28"/>
      <c r="B1068" s="28"/>
      <c r="C1068" s="18"/>
      <c r="D1068" s="29"/>
      <c r="E1068" s="32"/>
    </row>
    <row r="1069" spans="1:5" s="14" customFormat="1" ht="12">
      <c r="A1069" s="28"/>
      <c r="B1069" s="28"/>
      <c r="C1069" s="18"/>
      <c r="D1069" s="29"/>
      <c r="E1069" s="32"/>
    </row>
    <row r="1070" spans="1:5" s="14" customFormat="1" ht="12">
      <c r="A1070" s="28"/>
      <c r="B1070" s="28"/>
      <c r="C1070" s="18"/>
      <c r="D1070" s="29"/>
      <c r="E1070" s="32"/>
    </row>
    <row r="1071" spans="1:5" s="14" customFormat="1" ht="12">
      <c r="A1071" s="28"/>
      <c r="B1071" s="28"/>
      <c r="C1071" s="18"/>
      <c r="D1071" s="29"/>
      <c r="E1071" s="32"/>
    </row>
    <row r="1072" spans="1:5" s="14" customFormat="1" ht="12">
      <c r="A1072" s="28"/>
      <c r="B1072" s="28"/>
      <c r="C1072" s="18"/>
      <c r="D1072" s="29"/>
      <c r="E1072" s="32"/>
    </row>
    <row r="1073" spans="1:5" s="14" customFormat="1" ht="12">
      <c r="A1073" s="28"/>
      <c r="B1073" s="28"/>
      <c r="C1073" s="18"/>
      <c r="D1073" s="29"/>
      <c r="E1073" s="32"/>
    </row>
    <row r="1074" spans="1:5" s="14" customFormat="1" ht="12">
      <c r="A1074" s="28"/>
      <c r="B1074" s="28"/>
      <c r="C1074" s="18"/>
      <c r="D1074" s="29"/>
      <c r="E1074" s="32"/>
    </row>
    <row r="1075" spans="1:5" s="14" customFormat="1" ht="12">
      <c r="A1075" s="28"/>
      <c r="B1075" s="28"/>
      <c r="C1075" s="18"/>
      <c r="D1075" s="29"/>
      <c r="E1075" s="32"/>
    </row>
    <row r="1076" spans="1:5" s="14" customFormat="1" ht="12">
      <c r="A1076" s="28"/>
      <c r="B1076" s="28"/>
      <c r="C1076" s="18"/>
      <c r="D1076" s="29"/>
      <c r="E1076" s="32"/>
    </row>
    <row r="1077" spans="1:5" s="14" customFormat="1" ht="12">
      <c r="A1077" s="28"/>
      <c r="B1077" s="28"/>
      <c r="C1077" s="18"/>
      <c r="D1077" s="29"/>
      <c r="E1077" s="32"/>
    </row>
    <row r="1078" spans="1:5" s="14" customFormat="1" ht="12">
      <c r="A1078" s="28"/>
      <c r="B1078" s="28"/>
      <c r="C1078" s="18"/>
      <c r="D1078" s="29"/>
      <c r="E1078" s="32"/>
    </row>
    <row r="1079" spans="1:5" s="14" customFormat="1" ht="12">
      <c r="A1079" s="28"/>
      <c r="B1079" s="28"/>
      <c r="C1079" s="18"/>
      <c r="D1079" s="29"/>
      <c r="E1079" s="32"/>
    </row>
    <row r="1080" spans="1:5" s="14" customFormat="1" ht="12">
      <c r="A1080" s="28"/>
      <c r="B1080" s="28"/>
      <c r="C1080" s="18"/>
      <c r="D1080" s="29"/>
      <c r="E1080" s="32"/>
    </row>
    <row r="1081" spans="1:5" s="14" customFormat="1" ht="12">
      <c r="A1081" s="28"/>
      <c r="B1081" s="28"/>
      <c r="C1081" s="18"/>
      <c r="D1081" s="29"/>
      <c r="E1081" s="32"/>
    </row>
    <row r="1082" spans="1:5" s="14" customFormat="1" ht="12">
      <c r="A1082" s="28"/>
      <c r="B1082" s="28"/>
      <c r="C1082" s="18"/>
      <c r="D1082" s="29"/>
      <c r="E1082" s="32"/>
    </row>
    <row r="1083" spans="1:5" s="14" customFormat="1" ht="12">
      <c r="A1083" s="28"/>
      <c r="B1083" s="28"/>
      <c r="C1083" s="18"/>
      <c r="D1083" s="29"/>
      <c r="E1083" s="32"/>
    </row>
    <row r="1084" spans="1:5" s="14" customFormat="1" ht="12">
      <c r="A1084" s="28"/>
      <c r="B1084" s="28"/>
      <c r="C1084" s="18"/>
      <c r="D1084" s="29"/>
      <c r="E1084" s="32"/>
    </row>
    <row r="1085" spans="1:5" s="14" customFormat="1" ht="12">
      <c r="A1085" s="28"/>
      <c r="B1085" s="28"/>
      <c r="C1085" s="18"/>
      <c r="D1085" s="29"/>
      <c r="E1085" s="32"/>
    </row>
    <row r="1086" spans="1:5" s="14" customFormat="1" ht="12">
      <c r="A1086" s="28"/>
      <c r="B1086" s="28"/>
      <c r="C1086" s="18"/>
      <c r="D1086" s="29"/>
      <c r="E1086" s="32"/>
    </row>
    <row r="1087" spans="1:5" s="14" customFormat="1" ht="12">
      <c r="A1087" s="28"/>
      <c r="B1087" s="28"/>
      <c r="C1087" s="18"/>
      <c r="D1087" s="29"/>
      <c r="E1087" s="32"/>
    </row>
    <row r="1088" spans="1:5" s="14" customFormat="1" ht="12">
      <c r="A1088" s="28"/>
      <c r="B1088" s="28"/>
      <c r="C1088" s="18"/>
      <c r="D1088" s="29"/>
      <c r="E1088" s="32"/>
    </row>
    <row r="1089" spans="1:5" s="14" customFormat="1" ht="12">
      <c r="A1089" s="28"/>
      <c r="B1089" s="28"/>
      <c r="C1089" s="18"/>
      <c r="D1089" s="29"/>
      <c r="E1089" s="32"/>
    </row>
    <row r="1090" spans="1:5" s="14" customFormat="1" ht="12">
      <c r="A1090" s="28"/>
      <c r="B1090" s="28"/>
      <c r="C1090" s="18"/>
      <c r="D1090" s="29"/>
      <c r="E1090" s="32"/>
    </row>
    <row r="1091" spans="1:5" s="14" customFormat="1" ht="12">
      <c r="A1091" s="28"/>
      <c r="B1091" s="28"/>
      <c r="C1091" s="18"/>
      <c r="D1091" s="29"/>
      <c r="E1091" s="32"/>
    </row>
    <row r="1092" spans="1:5" s="14" customFormat="1" ht="12">
      <c r="A1092" s="28"/>
      <c r="B1092" s="28"/>
      <c r="C1092" s="18"/>
      <c r="D1092" s="29"/>
      <c r="E1092" s="32"/>
    </row>
    <row r="1093" spans="1:5" s="14" customFormat="1" ht="12">
      <c r="A1093" s="28"/>
      <c r="B1093" s="28"/>
      <c r="C1093" s="18"/>
      <c r="D1093" s="29"/>
      <c r="E1093" s="32"/>
    </row>
    <row r="1094" spans="1:5" s="14" customFormat="1" ht="12">
      <c r="A1094" s="28"/>
      <c r="B1094" s="28"/>
      <c r="C1094" s="18"/>
      <c r="D1094" s="29"/>
      <c r="E1094" s="32"/>
    </row>
    <row r="1095" spans="1:5" s="14" customFormat="1" ht="12">
      <c r="A1095" s="28"/>
      <c r="B1095" s="28"/>
      <c r="C1095" s="18"/>
      <c r="D1095" s="29"/>
      <c r="E1095" s="32"/>
    </row>
    <row r="1096" spans="1:5" s="14" customFormat="1" ht="12">
      <c r="A1096" s="28"/>
      <c r="B1096" s="28"/>
      <c r="C1096" s="18"/>
      <c r="D1096" s="29"/>
      <c r="E1096" s="32"/>
    </row>
    <row r="1097" spans="1:5" s="14" customFormat="1" ht="12">
      <c r="A1097" s="28"/>
      <c r="B1097" s="28"/>
      <c r="C1097" s="18"/>
      <c r="D1097" s="29"/>
      <c r="E1097" s="32"/>
    </row>
    <row r="1098" spans="1:5" s="14" customFormat="1" ht="12">
      <c r="A1098" s="28"/>
      <c r="B1098" s="28"/>
      <c r="C1098" s="18"/>
      <c r="D1098" s="29"/>
      <c r="E1098" s="32"/>
    </row>
    <row r="1099" spans="1:5" s="14" customFormat="1" ht="12">
      <c r="A1099" s="28"/>
      <c r="B1099" s="28"/>
      <c r="C1099" s="18"/>
      <c r="D1099" s="29"/>
      <c r="E1099" s="32"/>
    </row>
    <row r="1100" spans="1:5" s="14" customFormat="1" ht="12">
      <c r="A1100" s="28"/>
      <c r="B1100" s="28"/>
      <c r="C1100" s="18"/>
      <c r="D1100" s="29"/>
      <c r="E1100" s="32"/>
    </row>
    <row r="1101" spans="1:5" s="14" customFormat="1" ht="12">
      <c r="A1101" s="28"/>
      <c r="B1101" s="28"/>
      <c r="C1101" s="18"/>
      <c r="D1101" s="29"/>
      <c r="E1101" s="32"/>
    </row>
    <row r="1102" spans="1:5" s="14" customFormat="1" ht="12">
      <c r="A1102" s="28"/>
      <c r="B1102" s="28"/>
      <c r="C1102" s="18"/>
      <c r="D1102" s="29"/>
      <c r="E1102" s="32"/>
    </row>
    <row r="1103" spans="1:5" s="14" customFormat="1" ht="12">
      <c r="A1103" s="28"/>
      <c r="B1103" s="28"/>
      <c r="C1103" s="18"/>
      <c r="D1103" s="29"/>
      <c r="E1103" s="32"/>
    </row>
    <row r="1104" spans="1:5" s="14" customFormat="1" ht="12">
      <c r="A1104" s="28"/>
      <c r="B1104" s="28"/>
      <c r="C1104" s="18"/>
      <c r="D1104" s="29"/>
      <c r="E1104" s="32"/>
    </row>
    <row r="1105" spans="1:5" s="14" customFormat="1" ht="12">
      <c r="A1105" s="28"/>
      <c r="B1105" s="28"/>
      <c r="C1105" s="18"/>
      <c r="D1105" s="29"/>
      <c r="E1105" s="32"/>
    </row>
    <row r="1106" spans="1:5" s="14" customFormat="1" ht="12">
      <c r="A1106" s="28"/>
      <c r="B1106" s="28"/>
      <c r="C1106" s="18"/>
      <c r="D1106" s="29"/>
      <c r="E1106" s="32"/>
    </row>
    <row r="1107" spans="1:5" s="14" customFormat="1" ht="12">
      <c r="A1107" s="28"/>
      <c r="B1107" s="28"/>
      <c r="C1107" s="18"/>
      <c r="D1107" s="29"/>
      <c r="E1107" s="32"/>
    </row>
    <row r="1108" spans="1:5" s="14" customFormat="1" ht="12">
      <c r="A1108" s="28"/>
      <c r="B1108" s="28"/>
      <c r="C1108" s="18"/>
      <c r="D1108" s="29"/>
      <c r="E1108" s="32"/>
    </row>
    <row r="1109" spans="1:5" s="14" customFormat="1" ht="12">
      <c r="A1109" s="28"/>
      <c r="B1109" s="28"/>
      <c r="C1109" s="18"/>
      <c r="D1109" s="29"/>
      <c r="E1109" s="32"/>
    </row>
    <row r="1110" spans="1:5" s="14" customFormat="1" ht="12">
      <c r="A1110" s="28"/>
      <c r="B1110" s="28"/>
      <c r="C1110" s="18"/>
      <c r="D1110" s="29"/>
      <c r="E1110" s="32"/>
    </row>
    <row r="1111" spans="1:5" s="14" customFormat="1" ht="12">
      <c r="A1111" s="28"/>
      <c r="B1111" s="28"/>
      <c r="C1111" s="18"/>
      <c r="D1111" s="29"/>
      <c r="E1111" s="32"/>
    </row>
    <row r="1112" spans="1:5" s="14" customFormat="1" ht="12">
      <c r="A1112" s="28"/>
      <c r="B1112" s="28"/>
      <c r="C1112" s="18"/>
      <c r="D1112" s="29"/>
      <c r="E1112" s="32"/>
    </row>
    <row r="1113" spans="1:5" s="14" customFormat="1" ht="12">
      <c r="A1113" s="28"/>
      <c r="B1113" s="28"/>
      <c r="C1113" s="18"/>
      <c r="D1113" s="29"/>
      <c r="E1113" s="32"/>
    </row>
    <row r="1114" spans="1:5" s="14" customFormat="1" ht="12">
      <c r="A1114" s="28"/>
      <c r="B1114" s="28"/>
      <c r="C1114" s="18"/>
      <c r="D1114" s="29"/>
      <c r="E1114" s="32"/>
    </row>
    <row r="1115" spans="1:5" s="14" customFormat="1" ht="12">
      <c r="A1115" s="28"/>
      <c r="B1115" s="28"/>
      <c r="C1115" s="18"/>
      <c r="D1115" s="29"/>
      <c r="E1115" s="32"/>
    </row>
    <row r="1116" spans="1:5" s="14" customFormat="1" ht="12">
      <c r="A1116" s="28"/>
      <c r="B1116" s="28"/>
      <c r="C1116" s="18"/>
      <c r="D1116" s="29"/>
      <c r="E1116" s="32"/>
    </row>
    <row r="1117" spans="1:5" s="14" customFormat="1" ht="12">
      <c r="A1117" s="28"/>
      <c r="B1117" s="28"/>
      <c r="C1117" s="18"/>
      <c r="D1117" s="29"/>
      <c r="E1117" s="32"/>
    </row>
    <row r="1118" spans="1:5" s="14" customFormat="1" ht="12">
      <c r="A1118" s="28"/>
      <c r="B1118" s="28"/>
      <c r="C1118" s="18"/>
      <c r="D1118" s="29"/>
      <c r="E1118" s="32"/>
    </row>
    <row r="1119" spans="1:5" s="14" customFormat="1" ht="12">
      <c r="A1119" s="28"/>
      <c r="B1119" s="28"/>
      <c r="C1119" s="18"/>
      <c r="D1119" s="29"/>
      <c r="E1119" s="32"/>
    </row>
    <row r="1120" spans="1:5" s="14" customFormat="1" ht="12">
      <c r="A1120" s="28"/>
      <c r="B1120" s="28"/>
      <c r="C1120" s="18"/>
      <c r="D1120" s="29"/>
      <c r="E1120" s="32"/>
    </row>
    <row r="1121" spans="1:5" s="14" customFormat="1" ht="12">
      <c r="A1121" s="28"/>
      <c r="B1121" s="28"/>
      <c r="C1121" s="18"/>
      <c r="D1121" s="29"/>
      <c r="E1121" s="32"/>
    </row>
    <row r="1122" spans="1:5" s="14" customFormat="1" ht="12">
      <c r="A1122" s="28"/>
      <c r="B1122" s="28"/>
      <c r="C1122" s="18"/>
      <c r="D1122" s="29"/>
      <c r="E1122" s="32"/>
    </row>
    <row r="1123" spans="1:5" s="14" customFormat="1" ht="12">
      <c r="A1123" s="28"/>
      <c r="B1123" s="28"/>
      <c r="C1123" s="18"/>
      <c r="D1123" s="29"/>
      <c r="E1123" s="32"/>
    </row>
    <row r="1124" spans="1:5" s="14" customFormat="1" ht="12">
      <c r="A1124" s="28"/>
      <c r="B1124" s="28"/>
      <c r="C1124" s="18"/>
      <c r="D1124" s="29"/>
      <c r="E1124" s="32"/>
    </row>
    <row r="1125" spans="1:5" s="14" customFormat="1" ht="12">
      <c r="A1125" s="28"/>
      <c r="B1125" s="28"/>
      <c r="C1125" s="18"/>
      <c r="D1125" s="29"/>
      <c r="E1125" s="32"/>
    </row>
    <row r="1126" spans="1:5" s="14" customFormat="1" ht="12">
      <c r="A1126" s="28"/>
      <c r="B1126" s="28"/>
      <c r="C1126" s="18"/>
      <c r="D1126" s="29"/>
      <c r="E1126" s="32"/>
    </row>
    <row r="1127" spans="1:5" s="14" customFormat="1" ht="12">
      <c r="A1127" s="28"/>
      <c r="B1127" s="28"/>
      <c r="C1127" s="18"/>
      <c r="D1127" s="29"/>
      <c r="E1127" s="32"/>
    </row>
    <row r="1128" spans="1:5" s="14" customFormat="1" ht="12">
      <c r="A1128" s="28"/>
      <c r="B1128" s="28"/>
      <c r="C1128" s="18"/>
      <c r="D1128" s="29"/>
      <c r="E1128" s="32"/>
    </row>
    <row r="1129" spans="1:5" s="14" customFormat="1" ht="12">
      <c r="A1129" s="28"/>
      <c r="B1129" s="28"/>
      <c r="C1129" s="18"/>
      <c r="D1129" s="29"/>
      <c r="E1129" s="32"/>
    </row>
    <row r="1130" spans="1:5" s="14" customFormat="1" ht="12">
      <c r="A1130" s="28"/>
      <c r="B1130" s="28"/>
      <c r="C1130" s="18"/>
      <c r="D1130" s="29"/>
      <c r="E1130" s="32"/>
    </row>
    <row r="1131" spans="1:5" s="14" customFormat="1" ht="12">
      <c r="A1131" s="28"/>
      <c r="B1131" s="28"/>
      <c r="C1131" s="18"/>
      <c r="D1131" s="29"/>
      <c r="E1131" s="32"/>
    </row>
    <row r="1132" spans="1:5" s="14" customFormat="1" ht="12">
      <c r="A1132" s="28"/>
      <c r="B1132" s="28"/>
      <c r="C1132" s="18"/>
      <c r="D1132" s="29"/>
      <c r="E1132" s="32"/>
    </row>
    <row r="1133" spans="1:5" s="14" customFormat="1" ht="12">
      <c r="A1133" s="28"/>
      <c r="B1133" s="28"/>
      <c r="C1133" s="18"/>
      <c r="D1133" s="29"/>
      <c r="E1133" s="32"/>
    </row>
    <row r="1134" spans="1:5" s="14" customFormat="1" ht="12">
      <c r="A1134" s="28"/>
      <c r="B1134" s="28"/>
      <c r="C1134" s="18"/>
      <c r="D1134" s="29"/>
      <c r="E1134" s="32"/>
    </row>
    <row r="1135" spans="1:5" s="14" customFormat="1" ht="12">
      <c r="A1135" s="28"/>
      <c r="B1135" s="28"/>
      <c r="C1135" s="18"/>
      <c r="D1135" s="29"/>
      <c r="E1135" s="32"/>
    </row>
    <row r="1136" spans="1:5" s="14" customFormat="1" ht="12">
      <c r="A1136" s="28"/>
      <c r="B1136" s="28"/>
      <c r="C1136" s="18"/>
      <c r="D1136" s="29"/>
      <c r="E1136" s="32"/>
    </row>
    <row r="1137" spans="1:5" s="14" customFormat="1" ht="12">
      <c r="A1137" s="28"/>
      <c r="B1137" s="28"/>
      <c r="C1137" s="18"/>
      <c r="D1137" s="29"/>
      <c r="E1137" s="32"/>
    </row>
    <row r="1138" spans="1:5" s="14" customFormat="1" ht="12">
      <c r="A1138" s="28"/>
      <c r="B1138" s="28"/>
      <c r="C1138" s="18"/>
      <c r="D1138" s="29"/>
      <c r="E1138" s="32"/>
    </row>
    <row r="1139" spans="1:5" s="14" customFormat="1" ht="12">
      <c r="A1139" s="28"/>
      <c r="B1139" s="28"/>
      <c r="C1139" s="18"/>
      <c r="D1139" s="29"/>
      <c r="E1139" s="32"/>
    </row>
    <row r="1140" spans="1:5" s="14" customFormat="1" ht="12">
      <c r="A1140" s="28"/>
      <c r="B1140" s="28"/>
      <c r="C1140" s="18"/>
      <c r="D1140" s="29"/>
      <c r="E1140" s="32"/>
    </row>
    <row r="1141" spans="1:5" s="14" customFormat="1" ht="12">
      <c r="A1141" s="28"/>
      <c r="B1141" s="28"/>
      <c r="C1141" s="18"/>
      <c r="D1141" s="29"/>
      <c r="E1141" s="32"/>
    </row>
    <row r="1142" spans="1:5" s="14" customFormat="1" ht="12">
      <c r="A1142" s="28"/>
      <c r="B1142" s="28"/>
      <c r="C1142" s="18"/>
      <c r="D1142" s="29"/>
      <c r="E1142" s="32"/>
    </row>
    <row r="1143" spans="1:5" s="14" customFormat="1" ht="12">
      <c r="A1143" s="28"/>
      <c r="B1143" s="28"/>
      <c r="C1143" s="18"/>
      <c r="D1143" s="29"/>
      <c r="E1143" s="32"/>
    </row>
    <row r="1144" spans="1:5" s="14" customFormat="1" ht="12">
      <c r="A1144" s="28"/>
      <c r="B1144" s="28"/>
      <c r="C1144" s="18"/>
      <c r="D1144" s="29"/>
      <c r="E1144" s="32"/>
    </row>
    <row r="1145" spans="1:5" s="14" customFormat="1" ht="12">
      <c r="A1145" s="28"/>
      <c r="B1145" s="28"/>
      <c r="C1145" s="18"/>
      <c r="D1145" s="29"/>
      <c r="E1145" s="32"/>
    </row>
    <row r="1146" spans="1:5" s="14" customFormat="1" ht="12">
      <c r="A1146" s="28"/>
      <c r="B1146" s="28"/>
      <c r="C1146" s="18"/>
      <c r="D1146" s="29"/>
      <c r="E1146" s="32"/>
    </row>
    <row r="1147" spans="1:5" s="14" customFormat="1" ht="12">
      <c r="A1147" s="28"/>
      <c r="B1147" s="28"/>
      <c r="C1147" s="18"/>
      <c r="D1147" s="29"/>
      <c r="E1147" s="32"/>
    </row>
    <row r="1148" spans="1:5" s="14" customFormat="1" ht="12">
      <c r="A1148" s="28"/>
      <c r="B1148" s="28"/>
      <c r="C1148" s="18"/>
      <c r="D1148" s="29"/>
      <c r="E1148" s="32"/>
    </row>
    <row r="1149" spans="1:5" s="14" customFormat="1" ht="12">
      <c r="A1149" s="28"/>
      <c r="B1149" s="28"/>
      <c r="C1149" s="18"/>
      <c r="D1149" s="29"/>
      <c r="E1149" s="32"/>
    </row>
    <row r="1150" spans="1:5" s="14" customFormat="1" ht="12">
      <c r="A1150" s="28"/>
      <c r="B1150" s="28"/>
      <c r="C1150" s="18"/>
      <c r="D1150" s="29"/>
      <c r="E1150" s="32"/>
    </row>
    <row r="1151" spans="1:5" s="14" customFormat="1" ht="12">
      <c r="A1151" s="28"/>
      <c r="B1151" s="28"/>
      <c r="C1151" s="18"/>
      <c r="D1151" s="29"/>
      <c r="E1151" s="32"/>
    </row>
    <row r="1152" spans="1:5" s="14" customFormat="1" ht="12">
      <c r="A1152" s="28"/>
      <c r="B1152" s="28"/>
      <c r="C1152" s="18"/>
      <c r="D1152" s="29"/>
      <c r="E1152" s="32"/>
    </row>
    <row r="1153" spans="1:5" s="14" customFormat="1" ht="12">
      <c r="A1153" s="28"/>
      <c r="B1153" s="28"/>
      <c r="C1153" s="18"/>
      <c r="D1153" s="29"/>
      <c r="E1153" s="32"/>
    </row>
    <row r="1154" spans="1:5" s="14" customFormat="1" ht="12">
      <c r="A1154" s="28"/>
      <c r="B1154" s="28"/>
      <c r="C1154" s="18"/>
      <c r="D1154" s="29"/>
      <c r="E1154" s="32"/>
    </row>
    <row r="1155" spans="1:5" s="14" customFormat="1" ht="12">
      <c r="A1155" s="28"/>
      <c r="B1155" s="28"/>
      <c r="C1155" s="18"/>
      <c r="D1155" s="29"/>
      <c r="E1155" s="32"/>
    </row>
    <row r="1156" spans="1:5" s="14" customFormat="1" ht="12">
      <c r="A1156" s="28"/>
      <c r="B1156" s="28"/>
      <c r="C1156" s="18"/>
      <c r="D1156" s="29"/>
      <c r="E1156" s="32"/>
    </row>
    <row r="1157" spans="1:5" s="14" customFormat="1" ht="12">
      <c r="A1157" s="28"/>
      <c r="B1157" s="28"/>
      <c r="C1157" s="18"/>
      <c r="D1157" s="29"/>
      <c r="E1157" s="32"/>
    </row>
    <row r="1158" spans="1:5" s="14" customFormat="1" ht="12">
      <c r="A1158" s="28"/>
      <c r="B1158" s="28"/>
      <c r="C1158" s="18"/>
      <c r="D1158" s="29"/>
      <c r="E1158" s="32"/>
    </row>
    <row r="1159" spans="1:5" s="14" customFormat="1" ht="12">
      <c r="A1159" s="28"/>
      <c r="B1159" s="28"/>
      <c r="C1159" s="18"/>
      <c r="D1159" s="29"/>
      <c r="E1159" s="32"/>
    </row>
    <row r="1160" spans="1:5" s="14" customFormat="1" ht="12">
      <c r="A1160" s="28"/>
      <c r="B1160" s="28"/>
      <c r="C1160" s="18"/>
      <c r="D1160" s="29"/>
      <c r="E1160" s="32"/>
    </row>
    <row r="1161" spans="1:5" s="14" customFormat="1" ht="12">
      <c r="A1161" s="28"/>
      <c r="B1161" s="28"/>
      <c r="C1161" s="18"/>
      <c r="D1161" s="29"/>
      <c r="E1161" s="32"/>
    </row>
    <row r="1162" spans="1:5">
      <c r="A1162" s="3"/>
      <c r="C1162" s="12"/>
      <c r="D1162" s="6"/>
    </row>
    <row r="1163" spans="1:5">
      <c r="A1163" s="3"/>
      <c r="C1163" s="12"/>
      <c r="D1163" s="6"/>
    </row>
    <row r="1164" spans="1:5">
      <c r="A1164" s="3"/>
      <c r="C1164" s="12"/>
      <c r="D1164" s="6"/>
    </row>
    <row r="1165" spans="1:5">
      <c r="A1165" s="3"/>
      <c r="C1165" s="12"/>
      <c r="D1165" s="6"/>
    </row>
    <row r="1166" spans="1:5">
      <c r="A1166" s="3"/>
      <c r="C1166" s="12"/>
      <c r="D1166" s="6"/>
    </row>
    <row r="1167" spans="1:5">
      <c r="A1167" s="3"/>
      <c r="C1167" s="12"/>
      <c r="D1167" s="6"/>
    </row>
    <row r="1168" spans="1:5">
      <c r="A1168" s="3"/>
      <c r="C1168" s="12"/>
      <c r="D1168" s="6"/>
    </row>
    <row r="1169" spans="1:4">
      <c r="A1169" s="3"/>
      <c r="C1169" s="12"/>
      <c r="D1169" s="6"/>
    </row>
    <row r="1170" spans="1:4">
      <c r="A1170" s="3"/>
      <c r="C1170" s="12"/>
      <c r="D1170" s="6"/>
    </row>
    <row r="1171" spans="1:4">
      <c r="A1171" s="3"/>
      <c r="C1171" s="12"/>
      <c r="D1171" s="6"/>
    </row>
    <row r="1172" spans="1:4">
      <c r="A1172" s="3"/>
      <c r="C1172" s="12"/>
      <c r="D1172" s="6"/>
    </row>
    <row r="1173" spans="1:4">
      <c r="A1173" s="3"/>
      <c r="C1173" s="12"/>
      <c r="D1173" s="6"/>
    </row>
    <row r="1174" spans="1:4">
      <c r="A1174" s="3"/>
      <c r="C1174" s="12"/>
      <c r="D1174" s="6"/>
    </row>
    <row r="1175" spans="1:4">
      <c r="A1175" s="3"/>
      <c r="C1175" s="12"/>
      <c r="D1175" s="6"/>
    </row>
    <row r="1176" spans="1:4">
      <c r="A1176" s="3"/>
      <c r="C1176" s="12"/>
      <c r="D1176" s="6"/>
    </row>
    <row r="1177" spans="1:4">
      <c r="A1177" s="3"/>
      <c r="C1177" s="12"/>
      <c r="D1177" s="6"/>
    </row>
    <row r="1178" spans="1:4">
      <c r="A1178" s="3"/>
      <c r="C1178" s="12"/>
      <c r="D1178" s="6"/>
    </row>
    <row r="1179" spans="1:4">
      <c r="A1179" s="3"/>
      <c r="C1179" s="12"/>
      <c r="D1179" s="6"/>
    </row>
    <row r="1180" spans="1:4">
      <c r="A1180" s="3"/>
      <c r="C1180" s="12"/>
      <c r="D1180" s="6"/>
    </row>
    <row r="1181" spans="1:4">
      <c r="A1181" s="3"/>
      <c r="C1181" s="12"/>
      <c r="D1181" s="6"/>
    </row>
    <row r="1182" spans="1:4">
      <c r="A1182" s="3"/>
      <c r="C1182" s="12"/>
      <c r="D1182" s="6"/>
    </row>
    <row r="1183" spans="1:4">
      <c r="A1183" s="3"/>
      <c r="C1183" s="12"/>
      <c r="D1183" s="6"/>
    </row>
    <row r="1184" spans="1:4">
      <c r="A1184" s="3"/>
      <c r="C1184" s="12"/>
      <c r="D1184" s="6"/>
    </row>
    <row r="1185" spans="1:4">
      <c r="A1185" s="3"/>
      <c r="C1185" s="12"/>
      <c r="D1185" s="6"/>
    </row>
    <row r="1186" spans="1:4">
      <c r="A1186" s="3"/>
      <c r="C1186" s="12"/>
      <c r="D1186" s="6"/>
    </row>
    <row r="1187" spans="1:4">
      <c r="A1187" s="3"/>
      <c r="C1187" s="12"/>
      <c r="D1187" s="6"/>
    </row>
    <row r="1188" spans="1:4">
      <c r="A1188" s="3"/>
      <c r="C1188" s="12"/>
      <c r="D1188" s="6"/>
    </row>
    <row r="1189" spans="1:4">
      <c r="A1189" s="3"/>
      <c r="C1189" s="12"/>
      <c r="D1189" s="6"/>
    </row>
    <row r="1190" spans="1:4">
      <c r="A1190" s="3"/>
      <c r="C1190" s="12"/>
      <c r="D1190" s="6"/>
    </row>
    <row r="1191" spans="1:4">
      <c r="A1191" s="3"/>
      <c r="C1191" s="12"/>
      <c r="D1191" s="6"/>
    </row>
    <row r="1192" spans="1:4">
      <c r="A1192" s="3"/>
      <c r="C1192" s="12"/>
      <c r="D1192" s="6"/>
    </row>
    <row r="1193" spans="1:4">
      <c r="A1193" s="3"/>
      <c r="C1193" s="12"/>
      <c r="D1193" s="6"/>
    </row>
    <row r="1194" spans="1:4">
      <c r="A1194" s="3"/>
      <c r="C1194" s="12"/>
      <c r="D1194" s="6"/>
    </row>
    <row r="1195" spans="1:4">
      <c r="A1195" s="3"/>
      <c r="C1195" s="12"/>
      <c r="D1195" s="6"/>
    </row>
    <row r="1196" spans="1:4">
      <c r="A1196" s="3"/>
      <c r="C1196" s="12"/>
      <c r="D1196" s="6"/>
    </row>
    <row r="1197" spans="1:4">
      <c r="A1197" s="3"/>
      <c r="C1197" s="12"/>
      <c r="D1197" s="6"/>
    </row>
    <row r="1198" spans="1:4">
      <c r="A1198" s="3"/>
      <c r="C1198" s="12"/>
      <c r="D1198" s="6"/>
    </row>
    <row r="1199" spans="1:4">
      <c r="A1199" s="3"/>
      <c r="C1199" s="12"/>
      <c r="D1199" s="6"/>
    </row>
    <row r="1200" spans="1:4">
      <c r="A1200" s="3"/>
      <c r="C1200" s="12"/>
      <c r="D1200" s="6"/>
    </row>
    <row r="1201" spans="1:4">
      <c r="A1201" s="3"/>
      <c r="C1201" s="12"/>
      <c r="D1201" s="6"/>
    </row>
    <row r="1202" spans="1:4">
      <c r="A1202" s="3"/>
      <c r="C1202" s="12"/>
      <c r="D1202" s="6"/>
    </row>
    <row r="1203" spans="1:4">
      <c r="A1203" s="3"/>
      <c r="C1203" s="12"/>
      <c r="D1203" s="6"/>
    </row>
    <row r="1204" spans="1:4">
      <c r="A1204" s="3"/>
      <c r="C1204" s="12"/>
      <c r="D1204" s="6"/>
    </row>
    <row r="1205" spans="1:4">
      <c r="A1205" s="3"/>
      <c r="C1205" s="12"/>
      <c r="D1205" s="6"/>
    </row>
    <row r="1206" spans="1:4">
      <c r="A1206" s="3"/>
      <c r="C1206" s="12"/>
      <c r="D1206" s="6"/>
    </row>
    <row r="1207" spans="1:4">
      <c r="A1207" s="3"/>
      <c r="C1207" s="12"/>
      <c r="D1207" s="6"/>
    </row>
    <row r="1208" spans="1:4">
      <c r="A1208" s="3"/>
      <c r="C1208" s="12"/>
      <c r="D1208" s="6"/>
    </row>
    <row r="1209" spans="1:4">
      <c r="A1209" s="3"/>
      <c r="C1209" s="12"/>
      <c r="D1209" s="6"/>
    </row>
    <row r="1210" spans="1:4">
      <c r="A1210" s="3"/>
      <c r="C1210" s="12"/>
      <c r="D1210" s="6"/>
    </row>
    <row r="1211" spans="1:4">
      <c r="A1211" s="3"/>
      <c r="C1211" s="12"/>
      <c r="D1211" s="6"/>
    </row>
    <row r="1212" spans="1:4">
      <c r="A1212" s="3"/>
      <c r="C1212" s="12"/>
      <c r="D1212" s="6"/>
    </row>
    <row r="1213" spans="1:4">
      <c r="A1213" s="3"/>
      <c r="C1213" s="12"/>
      <c r="D1213" s="6"/>
    </row>
    <row r="1214" spans="1:4">
      <c r="A1214" s="3"/>
      <c r="C1214" s="12"/>
      <c r="D1214" s="6"/>
    </row>
    <row r="1215" spans="1:4">
      <c r="A1215" s="3"/>
      <c r="C1215" s="12"/>
      <c r="D1215" s="6"/>
    </row>
    <row r="1216" spans="1:4">
      <c r="A1216" s="3"/>
      <c r="C1216" s="12"/>
      <c r="D1216" s="6"/>
    </row>
    <row r="1217" spans="1:4">
      <c r="A1217" s="3"/>
      <c r="C1217" s="12"/>
      <c r="D1217" s="6"/>
    </row>
    <row r="1218" spans="1:4">
      <c r="A1218" s="3"/>
      <c r="C1218" s="12"/>
      <c r="D1218" s="6"/>
    </row>
    <row r="1219" spans="1:4">
      <c r="A1219" s="3"/>
      <c r="C1219" s="12"/>
      <c r="D1219" s="6"/>
    </row>
    <row r="1220" spans="1:4">
      <c r="A1220" s="3"/>
      <c r="C1220" s="12"/>
      <c r="D1220" s="6"/>
    </row>
    <row r="1221" spans="1:4">
      <c r="A1221" s="3"/>
      <c r="C1221" s="12"/>
      <c r="D1221" s="6"/>
    </row>
    <row r="1222" spans="1:4">
      <c r="A1222" s="3"/>
      <c r="C1222" s="12"/>
      <c r="D1222" s="6"/>
    </row>
    <row r="1223" spans="1:4">
      <c r="A1223" s="3"/>
      <c r="C1223" s="12"/>
      <c r="D1223" s="6"/>
    </row>
    <row r="1224" spans="1:4">
      <c r="A1224" s="3"/>
      <c r="C1224" s="12"/>
      <c r="D1224" s="6"/>
    </row>
    <row r="1225" spans="1:4">
      <c r="A1225" s="3"/>
      <c r="C1225" s="12"/>
      <c r="D1225" s="6"/>
    </row>
    <row r="1226" spans="1:4">
      <c r="A1226" s="3"/>
      <c r="C1226" s="12"/>
      <c r="D1226" s="6"/>
    </row>
    <row r="1227" spans="1:4">
      <c r="A1227" s="3"/>
      <c r="C1227" s="12"/>
      <c r="D1227" s="6"/>
    </row>
    <row r="1228" spans="1:4">
      <c r="A1228" s="3"/>
      <c r="C1228" s="12"/>
      <c r="D1228" s="6"/>
    </row>
    <row r="1229" spans="1:4">
      <c r="A1229" s="3"/>
      <c r="C1229" s="12"/>
      <c r="D1229" s="6"/>
    </row>
    <row r="1230" spans="1:4">
      <c r="A1230" s="3"/>
      <c r="C1230" s="12"/>
      <c r="D1230" s="6"/>
    </row>
    <row r="1231" spans="1:4">
      <c r="A1231" s="3"/>
      <c r="C1231" s="12"/>
      <c r="D1231" s="6"/>
    </row>
    <row r="1232" spans="1:4">
      <c r="A1232" s="3"/>
      <c r="C1232" s="12"/>
      <c r="D1232" s="6"/>
    </row>
    <row r="1233" spans="1:4">
      <c r="A1233" s="3"/>
      <c r="C1233" s="12"/>
      <c r="D1233" s="6"/>
    </row>
    <row r="1234" spans="1:4">
      <c r="A1234" s="3"/>
      <c r="C1234" s="12"/>
      <c r="D1234" s="6"/>
    </row>
    <row r="1235" spans="1:4">
      <c r="A1235" s="3"/>
      <c r="C1235" s="12"/>
      <c r="D1235" s="6"/>
    </row>
    <row r="1236" spans="1:4">
      <c r="A1236" s="3"/>
      <c r="C1236" s="12"/>
      <c r="D1236" s="6"/>
    </row>
    <row r="1237" spans="1:4">
      <c r="A1237" s="3"/>
      <c r="C1237" s="12"/>
      <c r="D1237" s="6"/>
    </row>
    <row r="1238" spans="1:4">
      <c r="A1238" s="3"/>
      <c r="C1238" s="12"/>
      <c r="D1238" s="6"/>
    </row>
    <row r="1239" spans="1:4">
      <c r="A1239" s="3"/>
      <c r="C1239" s="12"/>
      <c r="D1239" s="6"/>
    </row>
    <row r="1240" spans="1:4">
      <c r="A1240" s="3"/>
      <c r="C1240" s="12"/>
      <c r="D1240" s="6"/>
    </row>
    <row r="1241" spans="1:4">
      <c r="A1241" s="3"/>
      <c r="C1241" s="12"/>
      <c r="D1241" s="6"/>
    </row>
    <row r="1242" spans="1:4">
      <c r="A1242" s="3"/>
      <c r="C1242" s="12"/>
      <c r="D1242" s="6"/>
    </row>
    <row r="1243" spans="1:4">
      <c r="A1243" s="3"/>
      <c r="C1243" s="12"/>
      <c r="D1243" s="6"/>
    </row>
    <row r="1244" spans="1:4">
      <c r="A1244" s="3"/>
      <c r="C1244" s="12"/>
      <c r="D1244" s="6"/>
    </row>
    <row r="1245" spans="1:4">
      <c r="A1245" s="3"/>
      <c r="C1245" s="12"/>
      <c r="D1245" s="6"/>
    </row>
    <row r="1246" spans="1:4">
      <c r="A1246" s="3"/>
      <c r="C1246" s="12"/>
      <c r="D1246" s="6"/>
    </row>
    <row r="1247" spans="1:4">
      <c r="A1247" s="3"/>
      <c r="C1247" s="12"/>
      <c r="D1247" s="6"/>
    </row>
    <row r="1248" spans="1:4">
      <c r="A1248" s="3"/>
      <c r="C1248" s="12"/>
      <c r="D1248" s="6"/>
    </row>
    <row r="1249" spans="1:4">
      <c r="A1249" s="3"/>
      <c r="C1249" s="12"/>
      <c r="D1249" s="6"/>
    </row>
    <row r="1250" spans="1:4">
      <c r="A1250" s="3"/>
      <c r="C1250" s="12"/>
      <c r="D1250" s="6"/>
    </row>
    <row r="1251" spans="1:4">
      <c r="A1251" s="3"/>
      <c r="C1251" s="12"/>
      <c r="D1251" s="6"/>
    </row>
    <row r="1252" spans="1:4">
      <c r="A1252" s="3"/>
      <c r="C1252" s="12"/>
      <c r="D1252" s="6"/>
    </row>
    <row r="1253" spans="1:4">
      <c r="A1253" s="3"/>
      <c r="C1253" s="12"/>
      <c r="D1253" s="6"/>
    </row>
    <row r="1254" spans="1:4">
      <c r="A1254" s="3"/>
      <c r="C1254" s="12"/>
      <c r="D1254" s="6"/>
    </row>
    <row r="1255" spans="1:4">
      <c r="A1255" s="3"/>
      <c r="C1255" s="12"/>
      <c r="D1255" s="6"/>
    </row>
    <row r="1256" spans="1:4">
      <c r="A1256" s="3"/>
      <c r="C1256" s="12"/>
      <c r="D1256" s="6"/>
    </row>
    <row r="1257" spans="1:4">
      <c r="A1257" s="3"/>
      <c r="C1257" s="12"/>
      <c r="D1257" s="6"/>
    </row>
    <row r="1258" spans="1:4">
      <c r="A1258" s="3"/>
      <c r="C1258" s="12"/>
      <c r="D1258" s="6"/>
    </row>
    <row r="1259" spans="1:4">
      <c r="A1259" s="3"/>
      <c r="C1259" s="12"/>
      <c r="D1259" s="6"/>
    </row>
    <row r="1260" spans="1:4">
      <c r="A1260" s="3"/>
      <c r="C1260" s="12"/>
      <c r="D1260" s="6"/>
    </row>
    <row r="1261" spans="1:4">
      <c r="A1261" s="3"/>
      <c r="C1261" s="12"/>
      <c r="D1261" s="6"/>
    </row>
    <row r="1262" spans="1:4">
      <c r="A1262" s="3"/>
      <c r="C1262" s="12"/>
      <c r="D1262" s="6"/>
    </row>
    <row r="1263" spans="1:4">
      <c r="A1263" s="3"/>
      <c r="C1263" s="12"/>
      <c r="D1263" s="6"/>
    </row>
    <row r="1264" spans="1:4">
      <c r="A1264" s="3"/>
      <c r="C1264" s="12"/>
      <c r="D1264" s="6"/>
    </row>
    <row r="1265" spans="1:4">
      <c r="A1265" s="3"/>
      <c r="C1265" s="12"/>
      <c r="D1265" s="6"/>
    </row>
    <row r="1266" spans="1:4">
      <c r="A1266" s="3"/>
      <c r="C1266" s="12"/>
      <c r="D1266" s="6"/>
    </row>
    <row r="1267" spans="1:4">
      <c r="A1267" s="3"/>
      <c r="C1267" s="12"/>
      <c r="D1267" s="6"/>
    </row>
    <row r="1268" spans="1:4">
      <c r="A1268" s="3"/>
      <c r="C1268" s="12"/>
      <c r="D1268" s="6"/>
    </row>
    <row r="1269" spans="1:4">
      <c r="A1269" s="3"/>
      <c r="C1269" s="12"/>
      <c r="D1269" s="6"/>
    </row>
    <row r="1270" spans="1:4">
      <c r="A1270" s="3"/>
      <c r="C1270" s="12"/>
      <c r="D1270" s="6"/>
    </row>
    <row r="1271" spans="1:4">
      <c r="A1271" s="3"/>
      <c r="C1271" s="12"/>
      <c r="D1271" s="6"/>
    </row>
    <row r="1272" spans="1:4">
      <c r="A1272" s="3"/>
      <c r="C1272" s="12"/>
      <c r="D1272" s="6"/>
    </row>
    <row r="1273" spans="1:4">
      <c r="A1273" s="3"/>
      <c r="C1273" s="12"/>
      <c r="D1273" s="6"/>
    </row>
    <row r="1274" spans="1:4">
      <c r="A1274" s="3"/>
      <c r="C1274" s="12"/>
      <c r="D1274" s="6"/>
    </row>
    <row r="1275" spans="1:4">
      <c r="A1275" s="3"/>
      <c r="C1275" s="12"/>
      <c r="D1275" s="6"/>
    </row>
    <row r="1276" spans="1:4">
      <c r="A1276" s="3"/>
      <c r="C1276" s="12"/>
      <c r="D1276" s="6"/>
    </row>
    <row r="1277" spans="1:4">
      <c r="A1277" s="3"/>
      <c r="C1277" s="12"/>
      <c r="D1277" s="6"/>
    </row>
    <row r="1278" spans="1:4">
      <c r="A1278" s="3"/>
      <c r="C1278" s="12"/>
      <c r="D1278" s="6"/>
    </row>
    <row r="1279" spans="1:4">
      <c r="A1279" s="3"/>
      <c r="C1279" s="12"/>
      <c r="D1279" s="6"/>
    </row>
    <row r="1280" spans="1:4">
      <c r="A1280" s="3"/>
      <c r="C1280" s="12"/>
      <c r="D1280" s="6"/>
    </row>
    <row r="1281" spans="1:4">
      <c r="A1281" s="3"/>
      <c r="C1281" s="12"/>
      <c r="D1281" s="6"/>
    </row>
    <row r="1282" spans="1:4">
      <c r="A1282" s="3"/>
      <c r="C1282" s="12"/>
      <c r="D1282" s="6"/>
    </row>
    <row r="1283" spans="1:4">
      <c r="A1283" s="3"/>
      <c r="C1283" s="12"/>
      <c r="D1283" s="6"/>
    </row>
    <row r="1284" spans="1:4">
      <c r="A1284" s="3"/>
      <c r="C1284" s="12"/>
      <c r="D1284" s="6"/>
    </row>
    <row r="1285" spans="1:4">
      <c r="A1285" s="3"/>
      <c r="C1285" s="12"/>
      <c r="D1285" s="6"/>
    </row>
    <row r="1286" spans="1:4">
      <c r="A1286" s="3"/>
      <c r="C1286" s="12"/>
      <c r="D1286" s="6"/>
    </row>
    <row r="1287" spans="1:4">
      <c r="A1287" s="3"/>
      <c r="C1287" s="12"/>
      <c r="D1287" s="6"/>
    </row>
    <row r="1288" spans="1:4">
      <c r="A1288" s="3"/>
      <c r="C1288" s="12"/>
      <c r="D1288" s="6"/>
    </row>
    <row r="1289" spans="1:4">
      <c r="A1289" s="3"/>
      <c r="C1289" s="12"/>
      <c r="D1289" s="6"/>
    </row>
    <row r="1290" spans="1:4">
      <c r="A1290" s="3"/>
      <c r="C1290" s="12"/>
      <c r="D1290" s="6"/>
    </row>
    <row r="1291" spans="1:4">
      <c r="A1291" s="3"/>
      <c r="C1291" s="12"/>
      <c r="D1291" s="6"/>
    </row>
    <row r="1292" spans="1:4">
      <c r="A1292" s="3"/>
      <c r="C1292" s="12"/>
      <c r="D1292" s="6"/>
    </row>
    <row r="1293" spans="1:4">
      <c r="A1293" s="3"/>
      <c r="C1293" s="12"/>
      <c r="D1293" s="6"/>
    </row>
    <row r="1294" spans="1:4">
      <c r="A1294" s="3"/>
      <c r="C1294" s="12"/>
      <c r="D1294" s="6"/>
    </row>
    <row r="1295" spans="1:4">
      <c r="A1295" s="3"/>
      <c r="C1295" s="12"/>
      <c r="D1295" s="6"/>
    </row>
    <row r="1296" spans="1:4">
      <c r="A1296" s="3"/>
      <c r="C1296" s="12"/>
      <c r="D1296" s="6"/>
    </row>
    <row r="1297" spans="1:4">
      <c r="A1297" s="3"/>
      <c r="C1297" s="12"/>
      <c r="D1297" s="6"/>
    </row>
    <row r="1298" spans="1:4">
      <c r="A1298" s="3"/>
      <c r="C1298" s="12"/>
      <c r="D1298" s="6"/>
    </row>
    <row r="1299" spans="1:4">
      <c r="A1299" s="3"/>
      <c r="C1299" s="12"/>
      <c r="D1299" s="6"/>
    </row>
    <row r="1300" spans="1:4">
      <c r="A1300" s="3"/>
      <c r="C1300" s="12"/>
      <c r="D1300" s="6"/>
    </row>
    <row r="1301" spans="1:4">
      <c r="A1301" s="3"/>
      <c r="C1301" s="12"/>
      <c r="D1301" s="6"/>
    </row>
    <row r="1302" spans="1:4">
      <c r="A1302" s="3"/>
      <c r="C1302" s="12"/>
      <c r="D1302" s="6"/>
    </row>
    <row r="1303" spans="1:4">
      <c r="A1303" s="3"/>
      <c r="C1303" s="12"/>
      <c r="D1303" s="6"/>
    </row>
    <row r="1304" spans="1:4">
      <c r="A1304" s="3"/>
      <c r="C1304" s="12"/>
      <c r="D1304" s="6"/>
    </row>
    <row r="1305" spans="1:4">
      <c r="A1305" s="3"/>
      <c r="C1305" s="12"/>
      <c r="D1305" s="6"/>
    </row>
    <row r="1306" spans="1:4">
      <c r="A1306" s="3"/>
      <c r="C1306" s="12"/>
      <c r="D1306" s="6"/>
    </row>
  </sheetData>
  <mergeCells count="125">
    <mergeCell ref="A4:D4"/>
    <mergeCell ref="A229:D229"/>
    <mergeCell ref="A257:D257"/>
    <mergeCell ref="A5:D5"/>
    <mergeCell ref="A290:D290"/>
    <mergeCell ref="A186:D186"/>
    <mergeCell ref="A224:D224"/>
    <mergeCell ref="A230:D230"/>
    <mergeCell ref="A284:C284"/>
    <mergeCell ref="A247:D247"/>
    <mergeCell ref="A258:D258"/>
    <mergeCell ref="A251:C251"/>
    <mergeCell ref="A246:C246"/>
    <mergeCell ref="A254:C254"/>
    <mergeCell ref="A252:D252"/>
    <mergeCell ref="A272:C272"/>
    <mergeCell ref="A273:D273"/>
    <mergeCell ref="A285:D285"/>
    <mergeCell ref="A287:C287"/>
    <mergeCell ref="A445:D445"/>
    <mergeCell ref="A394:C394"/>
    <mergeCell ref="A415:D415"/>
    <mergeCell ref="A321:D321"/>
    <mergeCell ref="A383:D383"/>
    <mergeCell ref="A360:D360"/>
    <mergeCell ref="A414:D414"/>
    <mergeCell ref="A428:D428"/>
    <mergeCell ref="A429:D429"/>
    <mergeCell ref="A343:C343"/>
    <mergeCell ref="A439:C439"/>
    <mergeCell ref="A440:D440"/>
    <mergeCell ref="A436:C436"/>
    <mergeCell ref="A291:D291"/>
    <mergeCell ref="A382:C382"/>
    <mergeCell ref="A317:C317"/>
    <mergeCell ref="A425:C425"/>
    <mergeCell ref="A302:C302"/>
    <mergeCell ref="A303:D303"/>
    <mergeCell ref="A401:D401"/>
    <mergeCell ref="A359:D359"/>
    <mergeCell ref="A419:C419"/>
    <mergeCell ref="A353:C353"/>
    <mergeCell ref="A320:D320"/>
    <mergeCell ref="A411:C411"/>
    <mergeCell ref="A408:D408"/>
    <mergeCell ref="A420:D420"/>
    <mergeCell ref="A395:D395"/>
    <mergeCell ref="A398:C398"/>
    <mergeCell ref="A344:D344"/>
    <mergeCell ref="A354:D354"/>
    <mergeCell ref="A356:C356"/>
    <mergeCell ref="A402:D402"/>
    <mergeCell ref="A407:C407"/>
    <mergeCell ref="B799:C799"/>
    <mergeCell ref="B797:C797"/>
    <mergeCell ref="B798:C798"/>
    <mergeCell ref="A617:D617"/>
    <mergeCell ref="A611:D611"/>
    <mergeCell ref="A677:D677"/>
    <mergeCell ref="A692:C692"/>
    <mergeCell ref="A695:C695"/>
    <mergeCell ref="A629:C629"/>
    <mergeCell ref="A676:C676"/>
    <mergeCell ref="A679:C679"/>
    <mergeCell ref="A719:D719"/>
    <mergeCell ref="A738:D738"/>
    <mergeCell ref="A709:D709"/>
    <mergeCell ref="A795:C795"/>
    <mergeCell ref="A782:D782"/>
    <mergeCell ref="A763:C763"/>
    <mergeCell ref="A772:C772"/>
    <mergeCell ref="A781:C781"/>
    <mergeCell ref="A764:D764"/>
    <mergeCell ref="A773:D773"/>
    <mergeCell ref="A708:C708"/>
    <mergeCell ref="A705:D705"/>
    <mergeCell ref="B614:C614"/>
    <mergeCell ref="A778:D778"/>
    <mergeCell ref="A793:D793"/>
    <mergeCell ref="A792:C792"/>
    <mergeCell ref="A779:D779"/>
    <mergeCell ref="A737:D737"/>
    <mergeCell ref="E647:E654"/>
    <mergeCell ref="A437:D437"/>
    <mergeCell ref="A442:C442"/>
    <mergeCell ref="A775:C775"/>
    <mergeCell ref="A715:C715"/>
    <mergeCell ref="A713:D713"/>
    <mergeCell ref="A696:D696"/>
    <mergeCell ref="A701:C701"/>
    <mergeCell ref="A539:D539"/>
    <mergeCell ref="A596:C596"/>
    <mergeCell ref="A603:D603"/>
    <mergeCell ref="A574:D574"/>
    <mergeCell ref="A597:D597"/>
    <mergeCell ref="A499:D499"/>
    <mergeCell ref="A605:B605"/>
    <mergeCell ref="A602:D602"/>
    <mergeCell ref="A446:D446"/>
    <mergeCell ref="A551:C551"/>
    <mergeCell ref="A548:D548"/>
    <mergeCell ref="A478:C478"/>
    <mergeCell ref="A547:C547"/>
    <mergeCell ref="A726:C726"/>
    <mergeCell ref="A734:C734"/>
    <mergeCell ref="A727:D727"/>
    <mergeCell ref="A630:D630"/>
    <mergeCell ref="A618:D618"/>
    <mergeCell ref="A490:C490"/>
    <mergeCell ref="A573:C573"/>
    <mergeCell ref="A712:C712"/>
    <mergeCell ref="A683:D683"/>
    <mergeCell ref="A554:D554"/>
    <mergeCell ref="A682:D682"/>
    <mergeCell ref="A704:D704"/>
    <mergeCell ref="A693:D693"/>
    <mergeCell ref="A610:B610"/>
    <mergeCell ref="A606:D606"/>
    <mergeCell ref="A555:D555"/>
    <mergeCell ref="A718:D718"/>
    <mergeCell ref="A491:D491"/>
    <mergeCell ref="A479:D479"/>
    <mergeCell ref="B496:C496"/>
    <mergeCell ref="A500:D500"/>
    <mergeCell ref="A538:C538"/>
  </mergeCells>
  <phoneticPr fontId="0" type="noConversion"/>
  <printOptions horizontalCentered="1"/>
  <pageMargins left="0.39370078740157483" right="0" top="0.39370078740157483" bottom="0.19685039370078741" header="0.70866141732283472" footer="0.51181102362204722"/>
  <pageSetup paperSize="9" scale="54" fitToWidth="8" fitToHeight="8" orientation="portrait" r:id="rId1"/>
  <headerFooter alignWithMargins="0">
    <oddFooter>Strona &amp;P z &amp;N</oddFooter>
  </headerFooter>
  <rowBreaks count="12" manualBreakCount="12">
    <brk id="96" max="4" man="1"/>
    <brk id="185" max="4" man="1"/>
    <brk id="228" max="4" man="1"/>
    <brk id="254" max="4" man="1"/>
    <brk id="289" max="4" man="1"/>
    <brk id="302" max="4" man="1"/>
    <brk id="343" max="4" man="1"/>
    <brk id="427" max="4" man="1"/>
    <brk id="538" max="4" man="1"/>
    <brk id="601" max="4" man="1"/>
    <brk id="703" max="4" man="1"/>
    <brk id="76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8"/>
  <sheetViews>
    <sheetView zoomScale="59" zoomScaleNormal="59" zoomScaleSheetLayoutView="93" workbookViewId="0">
      <selection activeCell="C70" sqref="C70"/>
    </sheetView>
  </sheetViews>
  <sheetFormatPr defaultColWidth="9.140625" defaultRowHeight="12.75"/>
  <cols>
    <col min="1" max="1" width="5" style="1" customWidth="1"/>
    <col min="2" max="2" width="32.7109375" style="1" customWidth="1"/>
    <col min="3" max="3" width="28.28515625" style="27" customWidth="1"/>
    <col min="4" max="4" width="25.85546875" style="27" customWidth="1"/>
    <col min="5" max="5" width="13.42578125" style="27" customWidth="1"/>
    <col min="6" max="6" width="19.140625" style="27" customWidth="1"/>
    <col min="7" max="7" width="19" style="444" customWidth="1"/>
    <col min="8" max="8" width="19.42578125" style="27" customWidth="1"/>
    <col min="9" max="9" width="35.7109375" style="27" customWidth="1"/>
    <col min="10" max="16384" width="9.140625" style="1"/>
  </cols>
  <sheetData>
    <row r="1" spans="1:9" ht="13.5" thickBot="1">
      <c r="B1" s="2" t="s">
        <v>1349</v>
      </c>
      <c r="H1" s="477"/>
    </row>
    <row r="2" spans="1:9" ht="51.75" thickBot="1">
      <c r="A2" s="355" t="s">
        <v>2</v>
      </c>
      <c r="B2" s="356" t="s">
        <v>20</v>
      </c>
      <c r="C2" s="357" t="s">
        <v>21</v>
      </c>
      <c r="D2" s="357" t="s">
        <v>22</v>
      </c>
      <c r="E2" s="357" t="s">
        <v>12</v>
      </c>
      <c r="F2" s="357" t="s">
        <v>23</v>
      </c>
      <c r="G2" s="445" t="s">
        <v>24</v>
      </c>
      <c r="H2" s="357" t="s">
        <v>25</v>
      </c>
      <c r="I2" s="357" t="s">
        <v>26</v>
      </c>
    </row>
    <row r="3" spans="1:9" s="54" customFormat="1" ht="13.5" customHeight="1">
      <c r="A3" s="683" t="s">
        <v>156</v>
      </c>
      <c r="B3" s="684"/>
      <c r="C3" s="684"/>
      <c r="D3" s="684"/>
      <c r="E3" s="684"/>
      <c r="F3" s="684"/>
      <c r="G3" s="684"/>
      <c r="H3" s="684"/>
      <c r="I3" s="685"/>
    </row>
    <row r="4" spans="1:9" s="54" customFormat="1" ht="67.5" customHeight="1">
      <c r="A4" s="358">
        <v>1</v>
      </c>
      <c r="B4" s="359" t="s">
        <v>153</v>
      </c>
      <c r="C4" s="360">
        <v>1230108</v>
      </c>
      <c r="D4" s="361" t="s">
        <v>154</v>
      </c>
      <c r="E4" s="362">
        <v>1998</v>
      </c>
      <c r="F4" s="363" t="s">
        <v>155</v>
      </c>
      <c r="G4" s="446">
        <v>70943.600000000006</v>
      </c>
      <c r="H4" s="364" t="s">
        <v>116</v>
      </c>
      <c r="I4" s="363" t="s">
        <v>437</v>
      </c>
    </row>
    <row r="5" spans="1:9" s="54" customFormat="1">
      <c r="A5" s="675" t="s">
        <v>0</v>
      </c>
      <c r="B5" s="675"/>
      <c r="C5" s="675"/>
      <c r="D5" s="675"/>
      <c r="E5" s="675"/>
      <c r="F5" s="675"/>
      <c r="G5" s="447">
        <f>SUM(G4)</f>
        <v>70943.600000000006</v>
      </c>
      <c r="H5" s="383"/>
      <c r="I5" s="383"/>
    </row>
    <row r="6" spans="1:9" s="94" customFormat="1" ht="13.5" customHeight="1">
      <c r="A6" s="686" t="s">
        <v>271</v>
      </c>
      <c r="B6" s="686"/>
      <c r="C6" s="686"/>
      <c r="D6" s="686"/>
      <c r="E6" s="686"/>
      <c r="F6" s="686"/>
      <c r="G6" s="686"/>
      <c r="H6" s="686"/>
      <c r="I6" s="686"/>
    </row>
    <row r="7" spans="1:9" s="94" customFormat="1" ht="25.5">
      <c r="A7" s="358">
        <v>1</v>
      </c>
      <c r="B7" s="358" t="s">
        <v>272</v>
      </c>
      <c r="C7" s="365">
        <v>601098107</v>
      </c>
      <c r="D7" s="366" t="s">
        <v>273</v>
      </c>
      <c r="E7" s="362">
        <v>1996</v>
      </c>
      <c r="F7" s="367" t="s">
        <v>275</v>
      </c>
      <c r="G7" s="448">
        <v>25000</v>
      </c>
      <c r="H7" s="364" t="s">
        <v>116</v>
      </c>
      <c r="I7" s="402" t="s">
        <v>352</v>
      </c>
    </row>
    <row r="8" spans="1:9" s="94" customFormat="1" ht="25.5">
      <c r="A8" s="358">
        <v>2</v>
      </c>
      <c r="B8" s="358" t="s">
        <v>272</v>
      </c>
      <c r="C8" s="365">
        <v>600930101</v>
      </c>
      <c r="D8" s="366" t="s">
        <v>274</v>
      </c>
      <c r="E8" s="362">
        <v>1996</v>
      </c>
      <c r="F8" s="367" t="s">
        <v>275</v>
      </c>
      <c r="G8" s="449">
        <v>25000</v>
      </c>
      <c r="H8" s="364" t="s">
        <v>116</v>
      </c>
      <c r="I8" s="402" t="s">
        <v>353</v>
      </c>
    </row>
    <row r="9" spans="1:9" s="94" customFormat="1">
      <c r="A9" s="675" t="s">
        <v>0</v>
      </c>
      <c r="B9" s="675"/>
      <c r="C9" s="675"/>
      <c r="D9" s="675"/>
      <c r="E9" s="675"/>
      <c r="F9" s="675"/>
      <c r="G9" s="382">
        <f>SUM(G7:G8)</f>
        <v>50000</v>
      </c>
      <c r="H9" s="368"/>
      <c r="I9" s="368"/>
    </row>
    <row r="10" spans="1:9" s="94" customFormat="1">
      <c r="A10" s="679" t="s">
        <v>167</v>
      </c>
      <c r="B10" s="680"/>
      <c r="C10" s="531"/>
      <c r="D10" s="531"/>
      <c r="E10" s="531"/>
      <c r="F10" s="531"/>
      <c r="G10" s="532"/>
      <c r="H10" s="533"/>
      <c r="I10" s="533"/>
    </row>
    <row r="11" spans="1:9" s="94" customFormat="1" ht="25.5">
      <c r="A11" s="358">
        <v>1</v>
      </c>
      <c r="B11" s="358" t="s">
        <v>1027</v>
      </c>
      <c r="C11" s="365" t="s">
        <v>1028</v>
      </c>
      <c r="D11" s="366"/>
      <c r="E11" s="362"/>
      <c r="F11" s="367"/>
      <c r="G11" s="449">
        <v>15299</v>
      </c>
      <c r="H11" s="364" t="s">
        <v>116</v>
      </c>
      <c r="I11" s="402" t="s">
        <v>353</v>
      </c>
    </row>
    <row r="12" spans="1:9" s="94" customFormat="1">
      <c r="A12" s="675" t="s">
        <v>0</v>
      </c>
      <c r="B12" s="675"/>
      <c r="C12" s="675"/>
      <c r="D12" s="675"/>
      <c r="E12" s="675"/>
      <c r="F12" s="675"/>
      <c r="G12" s="382">
        <f>SUM(G10:G11)</f>
        <v>15299</v>
      </c>
      <c r="H12" s="368"/>
      <c r="I12" s="368"/>
    </row>
    <row r="13" spans="1:9" s="94" customFormat="1" ht="13.5" customHeight="1">
      <c r="A13" s="676" t="s">
        <v>1024</v>
      </c>
      <c r="B13" s="676"/>
      <c r="C13" s="676"/>
      <c r="D13" s="676"/>
      <c r="E13" s="676"/>
      <c r="F13" s="676"/>
      <c r="G13" s="676"/>
      <c r="H13" s="676"/>
      <c r="I13" s="676"/>
    </row>
    <row r="14" spans="1:9" s="94" customFormat="1" ht="24.6" customHeight="1">
      <c r="A14" s="358">
        <v>1</v>
      </c>
      <c r="B14" s="358" t="s">
        <v>364</v>
      </c>
      <c r="C14" s="369" t="s">
        <v>365</v>
      </c>
      <c r="D14" s="361" t="s">
        <v>366</v>
      </c>
      <c r="E14" s="362">
        <v>2004</v>
      </c>
      <c r="F14" s="370" t="s">
        <v>367</v>
      </c>
      <c r="G14" s="408">
        <v>66936.86</v>
      </c>
      <c r="H14" s="370" t="s">
        <v>116</v>
      </c>
      <c r="I14" s="370" t="s">
        <v>368</v>
      </c>
    </row>
    <row r="15" spans="1:9" s="94" customFormat="1">
      <c r="A15" s="675" t="s">
        <v>0</v>
      </c>
      <c r="B15" s="675"/>
      <c r="C15" s="675"/>
      <c r="D15" s="675"/>
      <c r="E15" s="675"/>
      <c r="F15" s="675"/>
      <c r="G15" s="382">
        <f>SUM(G14)</f>
        <v>66936.86</v>
      </c>
      <c r="H15" s="368"/>
      <c r="I15" s="368"/>
    </row>
    <row r="16" spans="1:9" s="97" customFormat="1" ht="13.5" customHeight="1">
      <c r="A16" s="676" t="s">
        <v>1025</v>
      </c>
      <c r="B16" s="676"/>
      <c r="C16" s="676"/>
      <c r="D16" s="676"/>
      <c r="E16" s="676"/>
      <c r="F16" s="676"/>
      <c r="G16" s="676"/>
      <c r="H16" s="676"/>
      <c r="I16" s="676"/>
    </row>
    <row r="17" spans="1:9" s="97" customFormat="1" ht="13.5" customHeight="1">
      <c r="A17" s="359">
        <v>1</v>
      </c>
      <c r="B17" s="358" t="s">
        <v>769</v>
      </c>
      <c r="C17" s="479" t="s">
        <v>770</v>
      </c>
      <c r="D17" s="361"/>
      <c r="E17" s="362">
        <v>2018</v>
      </c>
      <c r="F17" s="370" t="s">
        <v>771</v>
      </c>
      <c r="G17" s="480">
        <v>1499</v>
      </c>
      <c r="H17" s="370" t="s">
        <v>116</v>
      </c>
      <c r="I17" s="370" t="s">
        <v>1117</v>
      </c>
    </row>
    <row r="18" spans="1:9" s="97" customFormat="1" ht="13.5" customHeight="1">
      <c r="A18" s="358">
        <v>2</v>
      </c>
      <c r="B18" s="358" t="s">
        <v>772</v>
      </c>
      <c r="C18" s="359" t="s">
        <v>773</v>
      </c>
      <c r="D18" s="468"/>
      <c r="E18" s="400">
        <v>2018</v>
      </c>
      <c r="F18" s="367" t="s">
        <v>774</v>
      </c>
      <c r="G18" s="450">
        <v>1260.02</v>
      </c>
      <c r="H18" s="367" t="s">
        <v>116</v>
      </c>
      <c r="I18" s="367" t="s">
        <v>1117</v>
      </c>
    </row>
    <row r="19" spans="1:9" s="97" customFormat="1">
      <c r="A19" s="358">
        <v>3</v>
      </c>
      <c r="B19" s="481" t="s">
        <v>1118</v>
      </c>
      <c r="C19" s="482">
        <v>809</v>
      </c>
      <c r="D19" s="483"/>
      <c r="E19" s="362">
        <v>2015</v>
      </c>
      <c r="F19" s="371" t="s">
        <v>1119</v>
      </c>
      <c r="G19" s="484">
        <v>3800</v>
      </c>
      <c r="H19" s="371" t="s">
        <v>116</v>
      </c>
      <c r="I19" s="371" t="s">
        <v>1117</v>
      </c>
    </row>
    <row r="20" spans="1:9" s="97" customFormat="1">
      <c r="A20" s="359">
        <v>4</v>
      </c>
      <c r="B20" s="485" t="s">
        <v>1120</v>
      </c>
      <c r="C20" s="470"/>
      <c r="D20" s="468"/>
      <c r="E20" s="400">
        <v>2013</v>
      </c>
      <c r="F20" s="469" t="s">
        <v>1121</v>
      </c>
      <c r="G20" s="450">
        <v>3284</v>
      </c>
      <c r="H20" s="367" t="s">
        <v>116</v>
      </c>
      <c r="I20" s="367" t="s">
        <v>1117</v>
      </c>
    </row>
    <row r="21" spans="1:9" s="97" customFormat="1">
      <c r="A21" s="358">
        <v>5</v>
      </c>
      <c r="B21" s="358" t="s">
        <v>1122</v>
      </c>
      <c r="C21" s="486">
        <v>862</v>
      </c>
      <c r="D21" s="487" t="s">
        <v>349</v>
      </c>
      <c r="E21" s="362">
        <v>2007</v>
      </c>
      <c r="F21" s="371" t="s">
        <v>1123</v>
      </c>
      <c r="G21" s="484">
        <v>24058</v>
      </c>
      <c r="H21" s="371" t="s">
        <v>116</v>
      </c>
      <c r="I21" s="371" t="s">
        <v>1117</v>
      </c>
    </row>
    <row r="22" spans="1:9" s="97" customFormat="1">
      <c r="A22" s="358">
        <v>6</v>
      </c>
      <c r="B22" s="358" t="s">
        <v>1122</v>
      </c>
      <c r="C22" s="470">
        <v>4173</v>
      </c>
      <c r="D22" s="488" t="s">
        <v>350</v>
      </c>
      <c r="E22" s="400">
        <v>2009</v>
      </c>
      <c r="F22" s="469" t="s">
        <v>1124</v>
      </c>
      <c r="G22" s="450">
        <v>26612</v>
      </c>
      <c r="H22" s="367" t="s">
        <v>116</v>
      </c>
      <c r="I22" s="367" t="s">
        <v>1117</v>
      </c>
    </row>
    <row r="23" spans="1:9" s="97" customFormat="1">
      <c r="A23" s="359">
        <v>7</v>
      </c>
      <c r="B23" s="358" t="s">
        <v>1122</v>
      </c>
      <c r="C23" s="470">
        <v>862</v>
      </c>
      <c r="D23" s="471" t="s">
        <v>351</v>
      </c>
      <c r="E23" s="362">
        <v>2007</v>
      </c>
      <c r="F23" s="489" t="s">
        <v>1125</v>
      </c>
      <c r="G23" s="484">
        <v>25500</v>
      </c>
      <c r="H23" s="371" t="s">
        <v>116</v>
      </c>
      <c r="I23" s="371" t="s">
        <v>1117</v>
      </c>
    </row>
    <row r="24" spans="1:9" s="97" customFormat="1">
      <c r="A24" s="358">
        <v>8</v>
      </c>
      <c r="B24" s="358" t="s">
        <v>1126</v>
      </c>
      <c r="C24" s="470">
        <v>1095</v>
      </c>
      <c r="D24" s="471" t="s">
        <v>1127</v>
      </c>
      <c r="E24" s="400">
        <v>2016</v>
      </c>
      <c r="F24" s="367" t="s">
        <v>1128</v>
      </c>
      <c r="G24" s="450">
        <v>4600</v>
      </c>
      <c r="H24" s="367" t="s">
        <v>116</v>
      </c>
      <c r="I24" s="367" t="s">
        <v>1117</v>
      </c>
    </row>
    <row r="25" spans="1:9" s="97" customFormat="1">
      <c r="A25" s="358">
        <v>9</v>
      </c>
      <c r="B25" s="412" t="s">
        <v>1129</v>
      </c>
      <c r="C25" s="470">
        <v>8707</v>
      </c>
      <c r="D25" s="472"/>
      <c r="E25" s="362">
        <v>2017</v>
      </c>
      <c r="F25" s="371" t="s">
        <v>484</v>
      </c>
      <c r="G25" s="484">
        <v>16499.990000000002</v>
      </c>
      <c r="H25" s="371" t="s">
        <v>116</v>
      </c>
      <c r="I25" s="371" t="s">
        <v>1117</v>
      </c>
    </row>
    <row r="26" spans="1:9" s="97" customFormat="1">
      <c r="A26" s="359">
        <v>10</v>
      </c>
      <c r="B26" s="358" t="s">
        <v>1130</v>
      </c>
      <c r="C26" s="470"/>
      <c r="D26" s="472" t="s">
        <v>1131</v>
      </c>
      <c r="E26" s="400">
        <v>2017</v>
      </c>
      <c r="F26" s="367" t="s">
        <v>1128</v>
      </c>
      <c r="G26" s="450">
        <v>890</v>
      </c>
      <c r="H26" s="367" t="s">
        <v>116</v>
      </c>
      <c r="I26" s="367" t="s">
        <v>1117</v>
      </c>
    </row>
    <row r="27" spans="1:9" s="97" customFormat="1" ht="25.5">
      <c r="A27" s="358">
        <v>11</v>
      </c>
      <c r="B27" s="359" t="s">
        <v>1132</v>
      </c>
      <c r="C27" s="470"/>
      <c r="D27" s="472"/>
      <c r="E27" s="400">
        <v>2017</v>
      </c>
      <c r="F27" s="367" t="s">
        <v>485</v>
      </c>
      <c r="G27" s="450">
        <v>4600</v>
      </c>
      <c r="H27" s="367" t="s">
        <v>116</v>
      </c>
      <c r="I27" s="367" t="s">
        <v>1117</v>
      </c>
    </row>
    <row r="28" spans="1:9" s="97" customFormat="1" ht="25.5">
      <c r="A28" s="358">
        <v>12</v>
      </c>
      <c r="B28" s="359" t="s">
        <v>1133</v>
      </c>
      <c r="C28" s="470"/>
      <c r="D28" s="472"/>
      <c r="E28" s="400">
        <v>2017</v>
      </c>
      <c r="F28" s="367" t="s">
        <v>486</v>
      </c>
      <c r="G28" s="450">
        <v>9199.99</v>
      </c>
      <c r="H28" s="367" t="s">
        <v>116</v>
      </c>
      <c r="I28" s="367" t="s">
        <v>1117</v>
      </c>
    </row>
    <row r="29" spans="1:9" s="97" customFormat="1" ht="25.5">
      <c r="A29" s="359">
        <v>13</v>
      </c>
      <c r="B29" s="359" t="s">
        <v>1134</v>
      </c>
      <c r="C29" s="470"/>
      <c r="D29" s="472"/>
      <c r="E29" s="400">
        <v>2017</v>
      </c>
      <c r="F29" s="367" t="s">
        <v>487</v>
      </c>
      <c r="G29" s="450">
        <v>2500</v>
      </c>
      <c r="H29" s="367" t="s">
        <v>116</v>
      </c>
      <c r="I29" s="367" t="s">
        <v>1117</v>
      </c>
    </row>
    <row r="30" spans="1:9" s="97" customFormat="1">
      <c r="A30" s="358">
        <v>14</v>
      </c>
      <c r="B30" s="359" t="s">
        <v>775</v>
      </c>
      <c r="C30" s="470" t="s">
        <v>776</v>
      </c>
      <c r="D30" s="472"/>
      <c r="E30" s="400">
        <v>2019</v>
      </c>
      <c r="F30" s="367" t="s">
        <v>777</v>
      </c>
      <c r="G30" s="450">
        <v>1399</v>
      </c>
      <c r="H30" s="367" t="s">
        <v>116</v>
      </c>
      <c r="I30" s="367" t="s">
        <v>1117</v>
      </c>
    </row>
    <row r="31" spans="1:9" s="97" customFormat="1" ht="25.5">
      <c r="A31" s="358">
        <v>15</v>
      </c>
      <c r="B31" s="358" t="s">
        <v>1135</v>
      </c>
      <c r="C31" s="470"/>
      <c r="D31" s="472"/>
      <c r="E31" s="400">
        <v>2013</v>
      </c>
      <c r="F31" s="402" t="s">
        <v>1136</v>
      </c>
      <c r="G31" s="450">
        <v>3013</v>
      </c>
      <c r="H31" s="367" t="s">
        <v>116</v>
      </c>
      <c r="I31" s="367" t="s">
        <v>1117</v>
      </c>
    </row>
    <row r="32" spans="1:9" s="97" customFormat="1">
      <c r="A32" s="359">
        <v>16</v>
      </c>
      <c r="B32" s="358" t="s">
        <v>778</v>
      </c>
      <c r="C32" s="470"/>
      <c r="D32" s="472"/>
      <c r="E32" s="400">
        <v>2019</v>
      </c>
      <c r="F32" s="402" t="s">
        <v>779</v>
      </c>
      <c r="G32" s="450">
        <v>2489</v>
      </c>
      <c r="H32" s="367" t="s">
        <v>116</v>
      </c>
      <c r="I32" s="367" t="s">
        <v>1117</v>
      </c>
    </row>
    <row r="33" spans="1:9" s="97" customFormat="1">
      <c r="A33" s="358">
        <v>17</v>
      </c>
      <c r="B33" s="358" t="s">
        <v>780</v>
      </c>
      <c r="C33" s="470"/>
      <c r="D33" s="472"/>
      <c r="E33" s="400">
        <v>2019</v>
      </c>
      <c r="F33" s="402" t="s">
        <v>781</v>
      </c>
      <c r="G33" s="450">
        <v>1499</v>
      </c>
      <c r="H33" s="367" t="s">
        <v>116</v>
      </c>
      <c r="I33" s="367" t="s">
        <v>1117</v>
      </c>
    </row>
    <row r="34" spans="1:9" s="97" customFormat="1">
      <c r="A34" s="358">
        <v>18</v>
      </c>
      <c r="B34" s="358" t="s">
        <v>782</v>
      </c>
      <c r="C34" s="470" t="s">
        <v>783</v>
      </c>
      <c r="D34" s="472"/>
      <c r="E34" s="400">
        <v>2019</v>
      </c>
      <c r="F34" s="402" t="s">
        <v>784</v>
      </c>
      <c r="G34" s="450">
        <v>1199</v>
      </c>
      <c r="H34" s="367" t="s">
        <v>116</v>
      </c>
      <c r="I34" s="367" t="s">
        <v>1117</v>
      </c>
    </row>
    <row r="35" spans="1:9" s="97" customFormat="1">
      <c r="A35" s="359">
        <v>19</v>
      </c>
      <c r="B35" s="358" t="s">
        <v>785</v>
      </c>
      <c r="C35" s="470" t="s">
        <v>786</v>
      </c>
      <c r="D35" s="472"/>
      <c r="E35" s="400">
        <v>2019</v>
      </c>
      <c r="F35" s="402" t="s">
        <v>787</v>
      </c>
      <c r="G35" s="450">
        <v>1410</v>
      </c>
      <c r="H35" s="367" t="s">
        <v>116</v>
      </c>
      <c r="I35" s="367" t="s">
        <v>1117</v>
      </c>
    </row>
    <row r="36" spans="1:9" s="97" customFormat="1">
      <c r="A36" s="358">
        <v>20</v>
      </c>
      <c r="B36" s="358" t="s">
        <v>1137</v>
      </c>
      <c r="C36" s="464"/>
      <c r="D36" s="464"/>
      <c r="E36" s="362">
        <v>2022</v>
      </c>
      <c r="F36" s="404" t="s">
        <v>1138</v>
      </c>
      <c r="G36" s="484">
        <v>3290</v>
      </c>
      <c r="H36" s="371" t="s">
        <v>116</v>
      </c>
      <c r="I36" s="371" t="s">
        <v>1117</v>
      </c>
    </row>
    <row r="37" spans="1:9" s="97" customFormat="1" ht="25.5">
      <c r="A37" s="358">
        <v>21</v>
      </c>
      <c r="B37" s="359" t="s">
        <v>1393</v>
      </c>
      <c r="C37" s="464"/>
      <c r="D37" s="464"/>
      <c r="E37" s="362">
        <v>2023</v>
      </c>
      <c r="F37" s="404" t="s">
        <v>1044</v>
      </c>
      <c r="G37" s="484">
        <v>3049</v>
      </c>
      <c r="H37" s="371" t="s">
        <v>116</v>
      </c>
      <c r="I37" s="371" t="s">
        <v>1117</v>
      </c>
    </row>
    <row r="38" spans="1:9" s="97" customFormat="1">
      <c r="A38" s="675" t="s">
        <v>0</v>
      </c>
      <c r="B38" s="675"/>
      <c r="C38" s="675"/>
      <c r="D38" s="675"/>
      <c r="E38" s="675"/>
      <c r="F38" s="675"/>
      <c r="G38" s="382">
        <f>SUM(G17:G37)</f>
        <v>141651</v>
      </c>
      <c r="H38" s="368"/>
      <c r="I38" s="368"/>
    </row>
    <row r="39" spans="1:9" s="97" customFormat="1" ht="13.9" customHeight="1">
      <c r="A39" s="676" t="s">
        <v>1026</v>
      </c>
      <c r="B39" s="676"/>
      <c r="C39" s="676"/>
      <c r="D39" s="676"/>
      <c r="E39" s="676"/>
      <c r="F39" s="676"/>
      <c r="G39" s="676"/>
      <c r="H39" s="676"/>
      <c r="I39" s="676"/>
    </row>
    <row r="40" spans="1:9" s="97" customFormat="1" ht="38.25">
      <c r="A40" s="219">
        <v>1</v>
      </c>
      <c r="B40" s="219" t="s">
        <v>721</v>
      </c>
      <c r="C40" s="219">
        <v>542120</v>
      </c>
      <c r="D40" s="220" t="s">
        <v>722</v>
      </c>
      <c r="E40" s="221">
        <v>2018</v>
      </c>
      <c r="F40" s="297" t="s">
        <v>723</v>
      </c>
      <c r="G40" s="222">
        <v>7135.18</v>
      </c>
      <c r="H40" s="297" t="s">
        <v>116</v>
      </c>
      <c r="I40" s="677" t="s">
        <v>724</v>
      </c>
    </row>
    <row r="41" spans="1:9" s="97" customFormat="1" ht="18" customHeight="1">
      <c r="A41" s="218">
        <v>2</v>
      </c>
      <c r="B41" s="218" t="s">
        <v>725</v>
      </c>
      <c r="C41" s="219" t="s">
        <v>731</v>
      </c>
      <c r="D41" s="220" t="s">
        <v>735</v>
      </c>
      <c r="E41" s="221">
        <v>2018</v>
      </c>
      <c r="F41" s="297" t="s">
        <v>740</v>
      </c>
      <c r="G41" s="222">
        <v>7299</v>
      </c>
      <c r="H41" s="297" t="s">
        <v>116</v>
      </c>
      <c r="I41" s="677"/>
    </row>
    <row r="42" spans="1:9" s="97" customFormat="1" ht="18" customHeight="1">
      <c r="A42" s="218">
        <v>3</v>
      </c>
      <c r="B42" s="223" t="s">
        <v>726</v>
      </c>
      <c r="C42" s="224"/>
      <c r="D42" s="225"/>
      <c r="E42" s="221">
        <v>2018</v>
      </c>
      <c r="F42" s="297" t="s">
        <v>741</v>
      </c>
      <c r="G42" s="222">
        <v>5961.81</v>
      </c>
      <c r="H42" s="297" t="s">
        <v>116</v>
      </c>
      <c r="I42" s="677"/>
    </row>
    <row r="43" spans="1:9" s="97" customFormat="1" ht="18" customHeight="1">
      <c r="A43" s="219">
        <v>4</v>
      </c>
      <c r="B43" s="218" t="s">
        <v>727</v>
      </c>
      <c r="C43" s="226">
        <v>789120</v>
      </c>
      <c r="D43" s="220" t="s">
        <v>736</v>
      </c>
      <c r="E43" s="221">
        <v>2018</v>
      </c>
      <c r="F43" s="297" t="s">
        <v>487</v>
      </c>
      <c r="G43" s="222">
        <v>4428</v>
      </c>
      <c r="H43" s="297" t="s">
        <v>116</v>
      </c>
      <c r="I43" s="677"/>
    </row>
    <row r="44" spans="1:9" s="97" customFormat="1" ht="25.5">
      <c r="A44" s="218">
        <v>5</v>
      </c>
      <c r="B44" s="219" t="s">
        <v>728</v>
      </c>
      <c r="C44" s="226">
        <v>20110784</v>
      </c>
      <c r="D44" s="227" t="s">
        <v>737</v>
      </c>
      <c r="E44" s="221">
        <v>2020</v>
      </c>
      <c r="F44" s="297" t="s">
        <v>487</v>
      </c>
      <c r="G44" s="222">
        <v>7367.7</v>
      </c>
      <c r="H44" s="297" t="s">
        <v>116</v>
      </c>
      <c r="I44" s="677"/>
    </row>
    <row r="45" spans="1:9" s="97" customFormat="1" ht="25.5">
      <c r="A45" s="218">
        <v>6</v>
      </c>
      <c r="B45" s="219" t="s">
        <v>729</v>
      </c>
      <c r="C45" s="226" t="s">
        <v>732</v>
      </c>
      <c r="D45" s="227" t="s">
        <v>738</v>
      </c>
      <c r="E45" s="221">
        <v>2020</v>
      </c>
      <c r="F45" s="378" t="s">
        <v>742</v>
      </c>
      <c r="G45" s="222">
        <v>7380</v>
      </c>
      <c r="H45" s="297" t="s">
        <v>116</v>
      </c>
      <c r="I45" s="677"/>
    </row>
    <row r="46" spans="1:9" s="97" customFormat="1" ht="25.5">
      <c r="A46" s="219">
        <v>7</v>
      </c>
      <c r="B46" s="218" t="s">
        <v>730</v>
      </c>
      <c r="C46" s="226" t="s">
        <v>734</v>
      </c>
      <c r="D46" s="227" t="s">
        <v>739</v>
      </c>
      <c r="E46" s="221">
        <v>2020</v>
      </c>
      <c r="F46" s="378" t="s">
        <v>742</v>
      </c>
      <c r="G46" s="222">
        <v>9999.99</v>
      </c>
      <c r="H46" s="297" t="s">
        <v>116</v>
      </c>
      <c r="I46" s="677"/>
    </row>
    <row r="47" spans="1:9" s="94" customFormat="1" ht="36.6" customHeight="1">
      <c r="A47" s="218">
        <v>8</v>
      </c>
      <c r="B47" s="384" t="s">
        <v>730</v>
      </c>
      <c r="C47" s="470" t="s">
        <v>734</v>
      </c>
      <c r="D47" s="470" t="s">
        <v>739</v>
      </c>
      <c r="E47" s="385">
        <v>2020</v>
      </c>
      <c r="F47" s="386" t="s">
        <v>742</v>
      </c>
      <c r="G47" s="387">
        <v>9999.99</v>
      </c>
      <c r="H47" s="363" t="s">
        <v>116</v>
      </c>
      <c r="I47" s="363" t="s">
        <v>1041</v>
      </c>
    </row>
    <row r="48" spans="1:9" s="94" customFormat="1" ht="36.6" customHeight="1">
      <c r="A48" s="218">
        <v>9</v>
      </c>
      <c r="B48" s="384" t="s">
        <v>729</v>
      </c>
      <c r="C48" s="470" t="s">
        <v>733</v>
      </c>
      <c r="D48" s="470" t="s">
        <v>738</v>
      </c>
      <c r="E48" s="385">
        <v>2020</v>
      </c>
      <c r="F48" s="386" t="s">
        <v>742</v>
      </c>
      <c r="G48" s="387">
        <v>7380</v>
      </c>
      <c r="H48" s="363" t="s">
        <v>116</v>
      </c>
      <c r="I48" s="363" t="s">
        <v>1041</v>
      </c>
    </row>
    <row r="49" spans="1:9" s="97" customFormat="1" ht="36.6" customHeight="1">
      <c r="A49" s="219">
        <v>10</v>
      </c>
      <c r="B49" s="384" t="s">
        <v>1420</v>
      </c>
      <c r="C49" s="486">
        <v>8101136688</v>
      </c>
      <c r="D49" s="486" t="s">
        <v>1421</v>
      </c>
      <c r="E49" s="385">
        <v>2022</v>
      </c>
      <c r="F49" s="386" t="s">
        <v>1422</v>
      </c>
      <c r="G49" s="387">
        <v>6410</v>
      </c>
      <c r="H49" s="363" t="s">
        <v>116</v>
      </c>
      <c r="I49" s="363" t="s">
        <v>1041</v>
      </c>
    </row>
    <row r="50" spans="1:9" s="97" customFormat="1" ht="36.6" customHeight="1">
      <c r="A50" s="218">
        <v>11</v>
      </c>
      <c r="B50" s="384" t="s">
        <v>1042</v>
      </c>
      <c r="C50" s="470" t="s">
        <v>1043</v>
      </c>
      <c r="D50" s="470"/>
      <c r="E50" s="385">
        <v>2022</v>
      </c>
      <c r="F50" s="386" t="s">
        <v>1044</v>
      </c>
      <c r="G50" s="387">
        <v>4376.34</v>
      </c>
      <c r="H50" s="363" t="s">
        <v>116</v>
      </c>
      <c r="I50" s="363" t="s">
        <v>1041</v>
      </c>
    </row>
    <row r="51" spans="1:9" s="97" customFormat="1">
      <c r="A51" s="678" t="s">
        <v>0</v>
      </c>
      <c r="B51" s="678"/>
      <c r="C51" s="678"/>
      <c r="D51" s="678"/>
      <c r="E51" s="678"/>
      <c r="F51" s="678"/>
      <c r="G51" s="382">
        <f>SUM(G40:G50)</f>
        <v>77738.009999999995</v>
      </c>
      <c r="H51" s="383"/>
      <c r="I51" s="403"/>
    </row>
    <row r="52" spans="1:9" s="48" customFormat="1">
      <c r="A52" s="518" t="s">
        <v>1036</v>
      </c>
      <c r="B52" s="518" t="s">
        <v>614</v>
      </c>
      <c r="C52" s="519"/>
      <c r="D52" s="519"/>
      <c r="E52" s="519"/>
      <c r="F52" s="519"/>
      <c r="G52" s="520"/>
      <c r="H52" s="521"/>
      <c r="I52" s="522"/>
    </row>
    <row r="53" spans="1:9" s="94" customFormat="1">
      <c r="A53" s="358">
        <v>1</v>
      </c>
      <c r="B53" s="202" t="s">
        <v>621</v>
      </c>
      <c r="C53" s="247"/>
      <c r="D53" s="247"/>
      <c r="E53" s="122">
        <v>2018</v>
      </c>
      <c r="F53" s="247"/>
      <c r="G53" s="349">
        <v>156468.29999999999</v>
      </c>
      <c r="H53" s="371"/>
      <c r="I53" s="404"/>
    </row>
    <row r="54" spans="1:9" s="94" customFormat="1">
      <c r="A54" s="358">
        <v>2</v>
      </c>
      <c r="B54" s="202" t="s">
        <v>622</v>
      </c>
      <c r="C54" s="247"/>
      <c r="D54" s="247"/>
      <c r="E54" s="122">
        <v>2018</v>
      </c>
      <c r="F54" s="247"/>
      <c r="G54" s="349">
        <v>118362.9</v>
      </c>
      <c r="H54" s="371"/>
      <c r="I54" s="404"/>
    </row>
    <row r="55" spans="1:9" s="94" customFormat="1">
      <c r="A55" s="358">
        <v>3</v>
      </c>
      <c r="B55" s="249" t="s">
        <v>518</v>
      </c>
      <c r="C55" s="247"/>
      <c r="D55" s="247"/>
      <c r="E55" s="122">
        <v>2018</v>
      </c>
      <c r="F55" s="247"/>
      <c r="G55" s="250">
        <v>1499</v>
      </c>
      <c r="H55" s="371"/>
      <c r="I55" s="404"/>
    </row>
    <row r="56" spans="1:9" s="48" customFormat="1">
      <c r="A56" s="678" t="s">
        <v>0</v>
      </c>
      <c r="B56" s="678"/>
      <c r="C56" s="678"/>
      <c r="D56" s="678"/>
      <c r="E56" s="678"/>
      <c r="F56" s="678"/>
      <c r="G56" s="382">
        <f>SUM(G53:G55)</f>
        <v>276330.19999999995</v>
      </c>
      <c r="H56" s="405"/>
      <c r="I56" s="406"/>
    </row>
    <row r="57" spans="1:9" s="48" customFormat="1">
      <c r="A57" s="518" t="s">
        <v>1094</v>
      </c>
      <c r="B57" s="681" t="s">
        <v>682</v>
      </c>
      <c r="C57" s="682"/>
      <c r="D57" s="519"/>
      <c r="E57" s="519"/>
      <c r="F57" s="519"/>
      <c r="G57" s="520"/>
      <c r="H57" s="521"/>
      <c r="I57" s="522"/>
    </row>
    <row r="58" spans="1:9" s="48" customFormat="1" ht="51">
      <c r="A58" s="359">
        <v>1</v>
      </c>
      <c r="B58" s="401" t="s">
        <v>1089</v>
      </c>
      <c r="C58" s="473"/>
      <c r="D58" s="361"/>
      <c r="E58" s="407">
        <v>2020</v>
      </c>
      <c r="F58" s="474" t="s">
        <v>1090</v>
      </c>
      <c r="G58" s="408">
        <v>48831</v>
      </c>
      <c r="H58" s="370" t="s">
        <v>116</v>
      </c>
      <c r="I58" s="370" t="s">
        <v>1091</v>
      </c>
    </row>
    <row r="59" spans="1:9" s="48" customFormat="1">
      <c r="A59" s="358">
        <v>2</v>
      </c>
      <c r="B59" s="401" t="s">
        <v>1092</v>
      </c>
      <c r="C59" s="468"/>
      <c r="D59" s="468"/>
      <c r="E59" s="400">
        <v>2022</v>
      </c>
      <c r="F59" s="367" t="s">
        <v>1093</v>
      </c>
      <c r="G59" s="450">
        <v>34100</v>
      </c>
      <c r="H59" s="367" t="s">
        <v>116</v>
      </c>
      <c r="I59" s="370" t="s">
        <v>1091</v>
      </c>
    </row>
    <row r="60" spans="1:9" s="48" customFormat="1">
      <c r="A60" s="678" t="s">
        <v>0</v>
      </c>
      <c r="B60" s="678"/>
      <c r="C60" s="678"/>
      <c r="D60" s="678"/>
      <c r="E60" s="678"/>
      <c r="F60" s="678"/>
      <c r="G60" s="382">
        <f>SUM(G58:G59)</f>
        <v>82931</v>
      </c>
      <c r="H60" s="405"/>
      <c r="I60" s="406"/>
    </row>
    <row r="61" spans="1:9" s="94" customFormat="1" ht="16.149999999999999" customHeight="1" thickBot="1">
      <c r="A61" s="672" t="s">
        <v>0</v>
      </c>
      <c r="B61" s="673"/>
      <c r="C61" s="673"/>
      <c r="D61" s="673"/>
      <c r="E61" s="673"/>
      <c r="F61" s="674"/>
      <c r="G61" s="451">
        <f>G56+G51+G38+G15+G12+G9+G5+G60</f>
        <v>781829.66999999993</v>
      </c>
      <c r="H61" s="478"/>
      <c r="I61" s="478"/>
    </row>
    <row r="62" spans="1:9" s="54" customFormat="1">
      <c r="B62" s="48"/>
      <c r="C62" s="475"/>
      <c r="D62" s="475"/>
      <c r="E62" s="475"/>
      <c r="F62" s="87"/>
      <c r="G62" s="452"/>
      <c r="H62" s="87"/>
      <c r="I62" s="87"/>
    </row>
    <row r="63" spans="1:9">
      <c r="B63" s="9"/>
      <c r="C63" s="476"/>
      <c r="D63" s="476"/>
      <c r="E63" s="476"/>
    </row>
    <row r="66" spans="6:7">
      <c r="G66" s="453"/>
    </row>
    <row r="68" spans="6:7">
      <c r="F68" s="27" t="s">
        <v>354</v>
      </c>
    </row>
  </sheetData>
  <mergeCells count="17">
    <mergeCell ref="A3:I3"/>
    <mergeCell ref="A6:I6"/>
    <mergeCell ref="A15:F15"/>
    <mergeCell ref="A13:I13"/>
    <mergeCell ref="A61:F61"/>
    <mergeCell ref="A5:F5"/>
    <mergeCell ref="A9:F9"/>
    <mergeCell ref="A38:F38"/>
    <mergeCell ref="A16:I16"/>
    <mergeCell ref="A39:I39"/>
    <mergeCell ref="I40:I46"/>
    <mergeCell ref="A51:F51"/>
    <mergeCell ref="A10:B10"/>
    <mergeCell ref="A12:F12"/>
    <mergeCell ref="A56:F56"/>
    <mergeCell ref="B57:C57"/>
    <mergeCell ref="A60:F60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3"/>
  <sheetViews>
    <sheetView topLeftCell="A12" zoomScaleNormal="100" zoomScaleSheetLayoutView="100" workbookViewId="0">
      <selection activeCell="C5" sqref="C5:C23"/>
    </sheetView>
  </sheetViews>
  <sheetFormatPr defaultRowHeight="12.75"/>
  <cols>
    <col min="1" max="1" width="5.85546875" style="7" customWidth="1"/>
    <col min="2" max="2" width="37.28515625" customWidth="1"/>
    <col min="3" max="3" width="17.42578125" style="24" customWidth="1"/>
    <col min="4" max="4" width="14.5703125" style="24" customWidth="1"/>
    <col min="5" max="5" width="16.28515625" style="7" customWidth="1"/>
    <col min="6" max="6" width="20.7109375" style="7" customWidth="1"/>
    <col min="7" max="7" width="16.7109375" style="10" customWidth="1"/>
    <col min="8" max="8" width="58.28515625" customWidth="1"/>
  </cols>
  <sheetData>
    <row r="1" spans="1:8" ht="16.5">
      <c r="B1" s="17" t="s">
        <v>1350</v>
      </c>
    </row>
    <row r="2" spans="1:8" ht="16.5">
      <c r="B2" s="17"/>
    </row>
    <row r="3" spans="1:8" ht="12.75" customHeight="1" thickBot="1">
      <c r="B3" s="687" t="s">
        <v>51</v>
      </c>
      <c r="C3" s="687"/>
      <c r="D3" s="687"/>
    </row>
    <row r="4" spans="1:8" ht="78" customHeight="1" thickBot="1">
      <c r="A4" s="33" t="s">
        <v>10</v>
      </c>
      <c r="B4" s="33" t="s">
        <v>8</v>
      </c>
      <c r="C4" s="34" t="s">
        <v>19</v>
      </c>
      <c r="D4" s="34" t="s">
        <v>7</v>
      </c>
      <c r="E4" s="34" t="s">
        <v>864</v>
      </c>
      <c r="F4" s="34" t="s">
        <v>434</v>
      </c>
      <c r="G4" s="35" t="s">
        <v>436</v>
      </c>
    </row>
    <row r="5" spans="1:8" s="54" customFormat="1" ht="21.95" customHeight="1">
      <c r="A5" s="545">
        <v>1</v>
      </c>
      <c r="B5" s="546" t="s">
        <v>152</v>
      </c>
      <c r="C5" s="301">
        <f>1794593.31+15109.12+110879.1</f>
        <v>1920581.5300000003</v>
      </c>
      <c r="D5" s="301">
        <v>4759.72</v>
      </c>
      <c r="E5" s="300">
        <f>7557.12+7552</f>
        <v>15109.119999999999</v>
      </c>
      <c r="F5" s="301">
        <v>110879.1</v>
      </c>
      <c r="G5" s="110" t="s">
        <v>117</v>
      </c>
      <c r="H5" s="56"/>
    </row>
    <row r="6" spans="1:8" s="94" customFormat="1" ht="21.95" customHeight="1">
      <c r="A6" s="499">
        <v>2</v>
      </c>
      <c r="B6" s="505" t="s">
        <v>671</v>
      </c>
      <c r="C6" s="109">
        <v>347293.29</v>
      </c>
      <c r="D6" s="109">
        <v>38600.720000000001</v>
      </c>
      <c r="E6" s="109" t="s">
        <v>117</v>
      </c>
      <c r="F6" s="109" t="s">
        <v>117</v>
      </c>
      <c r="G6" s="110" t="s">
        <v>117</v>
      </c>
    </row>
    <row r="7" spans="1:8" s="54" customFormat="1" ht="21.95" customHeight="1">
      <c r="A7" s="499">
        <v>3</v>
      </c>
      <c r="B7" s="530" t="s">
        <v>60</v>
      </c>
      <c r="C7" s="140">
        <f>976756.35+20462.8</f>
        <v>997219.15</v>
      </c>
      <c r="D7" s="140">
        <v>35609.06</v>
      </c>
      <c r="E7" s="109" t="s">
        <v>117</v>
      </c>
      <c r="F7" s="109">
        <v>20462.8</v>
      </c>
      <c r="G7" s="110" t="s">
        <v>117</v>
      </c>
      <c r="H7" s="94"/>
    </row>
    <row r="8" spans="1:8" s="94" customFormat="1" ht="21.95" customHeight="1">
      <c r="A8" s="499">
        <v>4</v>
      </c>
      <c r="B8" s="500" t="s">
        <v>61</v>
      </c>
      <c r="C8" s="140">
        <v>757552.47</v>
      </c>
      <c r="D8" s="140">
        <v>84178.48</v>
      </c>
      <c r="E8" s="109" t="s">
        <v>117</v>
      </c>
      <c r="F8" s="109" t="s">
        <v>117</v>
      </c>
      <c r="G8" s="110" t="s">
        <v>117</v>
      </c>
      <c r="H8" s="14"/>
    </row>
    <row r="9" spans="1:8" s="94" customFormat="1" ht="21.95" customHeight="1">
      <c r="A9" s="499">
        <v>5</v>
      </c>
      <c r="B9" s="505" t="s">
        <v>62</v>
      </c>
      <c r="C9" s="108">
        <v>848008.91</v>
      </c>
      <c r="D9" s="188">
        <v>54212.18</v>
      </c>
      <c r="E9" s="109" t="s">
        <v>117</v>
      </c>
      <c r="F9" s="109" t="s">
        <v>117</v>
      </c>
      <c r="G9" s="242">
        <v>6000</v>
      </c>
      <c r="H9" s="243"/>
    </row>
    <row r="10" spans="1:8" s="94" customFormat="1" ht="21.95" customHeight="1">
      <c r="A10" s="499">
        <v>6</v>
      </c>
      <c r="B10" s="505" t="s">
        <v>625</v>
      </c>
      <c r="C10" s="140">
        <v>1940536.69</v>
      </c>
      <c r="D10" s="140">
        <v>109479.94</v>
      </c>
      <c r="E10" s="109" t="s">
        <v>117</v>
      </c>
      <c r="F10" s="109" t="s">
        <v>117</v>
      </c>
      <c r="G10" s="110" t="s">
        <v>117</v>
      </c>
      <c r="H10" s="156"/>
    </row>
    <row r="11" spans="1:8" s="94" customFormat="1" ht="21.95" customHeight="1">
      <c r="A11" s="499">
        <v>7</v>
      </c>
      <c r="B11" s="505" t="s">
        <v>63</v>
      </c>
      <c r="C11" s="109">
        <v>468953.98</v>
      </c>
      <c r="D11" s="109">
        <v>27506.75</v>
      </c>
      <c r="E11" s="109" t="s">
        <v>117</v>
      </c>
      <c r="F11" s="109" t="s">
        <v>117</v>
      </c>
      <c r="G11" s="110" t="s">
        <v>117</v>
      </c>
    </row>
    <row r="12" spans="1:8" s="94" customFormat="1" ht="21.95" customHeight="1">
      <c r="A12" s="499">
        <v>8</v>
      </c>
      <c r="B12" s="505" t="s">
        <v>626</v>
      </c>
      <c r="C12" s="109">
        <v>383335.95</v>
      </c>
      <c r="D12" s="188">
        <v>7162.19</v>
      </c>
      <c r="E12" s="109" t="s">
        <v>117</v>
      </c>
      <c r="F12" s="109" t="s">
        <v>117</v>
      </c>
      <c r="G12" s="110" t="s">
        <v>117</v>
      </c>
    </row>
    <row r="13" spans="1:8" s="94" customFormat="1" ht="21.95" customHeight="1">
      <c r="A13" s="499">
        <v>9</v>
      </c>
      <c r="B13" s="538" t="s">
        <v>398</v>
      </c>
      <c r="C13" s="140">
        <v>60133.61</v>
      </c>
      <c r="D13" s="188">
        <v>32670.61</v>
      </c>
      <c r="E13" s="109" t="s">
        <v>117</v>
      </c>
      <c r="F13" s="109" t="s">
        <v>117</v>
      </c>
      <c r="G13" s="110" t="s">
        <v>117</v>
      </c>
      <c r="H13" s="206"/>
    </row>
    <row r="14" spans="1:8" s="94" customFormat="1" ht="21.95" customHeight="1">
      <c r="A14" s="499">
        <v>10</v>
      </c>
      <c r="B14" s="505" t="s">
        <v>396</v>
      </c>
      <c r="C14" s="393">
        <f>737644.16+116711.69</f>
        <v>854355.85000000009</v>
      </c>
      <c r="D14" s="188">
        <v>116711.69</v>
      </c>
      <c r="E14" s="109" t="s">
        <v>117</v>
      </c>
      <c r="F14" s="109" t="s">
        <v>117</v>
      </c>
      <c r="G14" s="110" t="s">
        <v>117</v>
      </c>
      <c r="H14" s="228"/>
    </row>
    <row r="15" spans="1:8" s="94" customFormat="1" ht="21.95" customHeight="1">
      <c r="A15" s="499">
        <v>11</v>
      </c>
      <c r="B15" s="505" t="s">
        <v>685</v>
      </c>
      <c r="C15" s="140">
        <v>846129.74</v>
      </c>
      <c r="D15" s="109" t="s">
        <v>117</v>
      </c>
      <c r="E15" s="109" t="s">
        <v>117</v>
      </c>
      <c r="F15" s="109" t="s">
        <v>117</v>
      </c>
      <c r="G15" s="110" t="s">
        <v>117</v>
      </c>
    </row>
    <row r="16" spans="1:8" s="54" customFormat="1" ht="21.95" customHeight="1">
      <c r="A16" s="499">
        <v>12</v>
      </c>
      <c r="B16" s="505" t="s">
        <v>679</v>
      </c>
      <c r="C16" s="140">
        <v>2381086.21</v>
      </c>
      <c r="D16" s="109"/>
      <c r="E16" s="109" t="s">
        <v>117</v>
      </c>
      <c r="F16" s="109" t="s">
        <v>117</v>
      </c>
      <c r="G16" s="110" t="s">
        <v>117</v>
      </c>
      <c r="H16" s="47"/>
    </row>
    <row r="17" spans="1:8" s="94" customFormat="1" ht="21.95" customHeight="1">
      <c r="A17" s="499">
        <v>13</v>
      </c>
      <c r="B17" s="505" t="s">
        <v>680</v>
      </c>
      <c r="C17" s="388">
        <v>314350.84000000003</v>
      </c>
      <c r="D17" s="109" t="s">
        <v>117</v>
      </c>
      <c r="E17" s="109" t="s">
        <v>117</v>
      </c>
      <c r="F17" s="109" t="s">
        <v>117</v>
      </c>
      <c r="G17" s="110" t="s">
        <v>117</v>
      </c>
    </row>
    <row r="18" spans="1:8" s="94" customFormat="1" ht="21.95" customHeight="1">
      <c r="A18" s="499">
        <v>14</v>
      </c>
      <c r="B18" s="505" t="s">
        <v>64</v>
      </c>
      <c r="C18" s="241">
        <f>1942808.64+G18</f>
        <v>2147474.59</v>
      </c>
      <c r="D18" s="140">
        <v>1806.32</v>
      </c>
      <c r="E18" s="109" t="s">
        <v>117</v>
      </c>
      <c r="F18" s="109" t="s">
        <v>117</v>
      </c>
      <c r="G18" s="242">
        <v>204665.95</v>
      </c>
      <c r="H18" s="156"/>
    </row>
    <row r="19" spans="1:8" s="94" customFormat="1" ht="21.95" customHeight="1">
      <c r="A19" s="499">
        <v>15</v>
      </c>
      <c r="B19" s="505" t="s">
        <v>65</v>
      </c>
      <c r="C19" s="140">
        <f>1392543.84+32832+30000</f>
        <v>1455375.84</v>
      </c>
      <c r="D19" s="109">
        <v>11502.47</v>
      </c>
      <c r="E19" s="109" t="s">
        <v>117</v>
      </c>
      <c r="F19" s="109">
        <v>32832</v>
      </c>
      <c r="G19" s="110">
        <v>30000</v>
      </c>
      <c r="H19" s="156"/>
    </row>
    <row r="20" spans="1:8" s="94" customFormat="1" ht="21.95" customHeight="1">
      <c r="A20" s="499">
        <v>16</v>
      </c>
      <c r="B20" s="505" t="s">
        <v>66</v>
      </c>
      <c r="C20" s="140">
        <f>1497748.59+17975.01</f>
        <v>1515723.6</v>
      </c>
      <c r="D20" s="140">
        <v>767.5</v>
      </c>
      <c r="E20" s="109" t="s">
        <v>117</v>
      </c>
      <c r="F20" s="109" t="s">
        <v>117</v>
      </c>
      <c r="G20" s="110" t="s">
        <v>117</v>
      </c>
    </row>
    <row r="21" spans="1:8" s="94" customFormat="1" ht="21.95" customHeight="1">
      <c r="A21" s="499">
        <v>17</v>
      </c>
      <c r="B21" s="505" t="s">
        <v>681</v>
      </c>
      <c r="C21" s="140">
        <f>162312.34+16200</f>
        <v>178512.34</v>
      </c>
      <c r="D21" s="140">
        <v>6079.68</v>
      </c>
      <c r="E21" s="109" t="s">
        <v>117</v>
      </c>
      <c r="F21" s="109">
        <v>16200</v>
      </c>
      <c r="G21" s="110" t="s">
        <v>117</v>
      </c>
      <c r="H21" s="156"/>
    </row>
    <row r="22" spans="1:8" s="94" customFormat="1" ht="21.95" customHeight="1">
      <c r="A22" s="499">
        <v>18</v>
      </c>
      <c r="B22" s="505" t="s">
        <v>682</v>
      </c>
      <c r="C22" s="140">
        <f>234960.35+9089.7</f>
        <v>244050.05000000002</v>
      </c>
      <c r="D22" s="109" t="s">
        <v>117</v>
      </c>
      <c r="E22" s="109" t="s">
        <v>117</v>
      </c>
      <c r="F22" s="109">
        <v>9089.7000000000007</v>
      </c>
      <c r="G22" s="110" t="s">
        <v>117</v>
      </c>
      <c r="H22" s="14"/>
    </row>
    <row r="23" spans="1:8" s="94" customFormat="1" ht="21.95" customHeight="1" thickBot="1">
      <c r="A23" s="515">
        <v>19</v>
      </c>
      <c r="B23" s="514" t="s">
        <v>683</v>
      </c>
      <c r="C23" s="108">
        <v>89218.49</v>
      </c>
      <c r="D23" s="109" t="s">
        <v>117</v>
      </c>
      <c r="E23" s="109" t="s">
        <v>117</v>
      </c>
      <c r="F23" s="109" t="s">
        <v>117</v>
      </c>
      <c r="G23" s="110" t="s">
        <v>117</v>
      </c>
    </row>
    <row r="24" spans="1:8" s="94" customFormat="1" ht="21.95" customHeight="1" thickBot="1">
      <c r="A24" s="111"/>
      <c r="B24" s="112" t="s">
        <v>9</v>
      </c>
      <c r="C24" s="113">
        <f>SUM(C5:C23)</f>
        <v>17749893.130000003</v>
      </c>
      <c r="D24" s="114">
        <f>SUM(D5:D23)</f>
        <v>531047.30999999994</v>
      </c>
      <c r="E24" s="114">
        <f>SUM(E5:E23)</f>
        <v>15109.119999999999</v>
      </c>
      <c r="F24" s="114">
        <f>SUM(F5:F17)</f>
        <v>131341.9</v>
      </c>
      <c r="G24" s="115">
        <f>SUM(G9,G18,G19)</f>
        <v>240665.95</v>
      </c>
    </row>
    <row r="25" spans="1:8">
      <c r="E25" s="10"/>
      <c r="F25" s="10"/>
      <c r="G25" s="25"/>
    </row>
    <row r="26" spans="1:8" ht="12.6" customHeight="1">
      <c r="E26" s="10"/>
      <c r="F26" s="10"/>
      <c r="G26" s="25"/>
    </row>
    <row r="27" spans="1:8" s="54" customFormat="1">
      <c r="A27" s="87"/>
      <c r="B27" s="94" t="s">
        <v>1037</v>
      </c>
      <c r="C27" s="372"/>
      <c r="D27" s="688"/>
      <c r="E27" s="688"/>
      <c r="F27" s="688"/>
      <c r="G27" s="688"/>
    </row>
    <row r="28" spans="1:8" s="54" customFormat="1">
      <c r="A28" s="87"/>
      <c r="B28" s="94"/>
      <c r="C28" s="372"/>
      <c r="D28" s="88"/>
      <c r="E28" s="89"/>
      <c r="F28" s="89"/>
      <c r="G28" s="90"/>
    </row>
    <row r="29" spans="1:8" s="54" customFormat="1">
      <c r="A29" s="87"/>
      <c r="B29" s="202" t="s">
        <v>621</v>
      </c>
      <c r="C29" s="202">
        <v>2018</v>
      </c>
      <c r="D29" s="374">
        <v>156468.29999999999</v>
      </c>
      <c r="E29" s="89"/>
      <c r="F29" s="89"/>
      <c r="G29" s="90"/>
    </row>
    <row r="30" spans="1:8" s="54" customFormat="1">
      <c r="A30" s="87"/>
      <c r="B30" s="202" t="s">
        <v>622</v>
      </c>
      <c r="C30" s="202">
        <v>2018</v>
      </c>
      <c r="D30" s="374">
        <v>118362.9</v>
      </c>
      <c r="E30" s="89"/>
      <c r="F30" s="89"/>
      <c r="G30" s="90"/>
    </row>
    <row r="31" spans="1:8" s="54" customFormat="1">
      <c r="A31" s="87"/>
      <c r="B31" s="202" t="s">
        <v>518</v>
      </c>
      <c r="C31" s="373">
        <v>2018</v>
      </c>
      <c r="D31" s="375">
        <v>1499</v>
      </c>
      <c r="E31" s="89"/>
      <c r="F31" s="89"/>
      <c r="G31" s="90"/>
    </row>
    <row r="32" spans="1:8">
      <c r="E32" s="10"/>
      <c r="F32" s="10"/>
      <c r="G32" s="13"/>
    </row>
    <row r="33" spans="5:7">
      <c r="E33" s="10"/>
      <c r="F33" s="10"/>
      <c r="G33" s="13"/>
    </row>
  </sheetData>
  <mergeCells count="2">
    <mergeCell ref="B3:D3"/>
    <mergeCell ref="D27:G27"/>
  </mergeCells>
  <phoneticPr fontId="1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1"/>
  <sheetViews>
    <sheetView view="pageBreakPreview" zoomScale="95" zoomScaleNormal="100" zoomScaleSheetLayoutView="95" workbookViewId="0">
      <selection activeCell="A12" sqref="A12:C12"/>
    </sheetView>
  </sheetViews>
  <sheetFormatPr defaultRowHeight="12.75"/>
  <cols>
    <col min="1" max="1" width="4.140625" style="10" customWidth="1"/>
    <col min="2" max="2" width="43.42578125" customWidth="1"/>
    <col min="3" max="3" width="61.42578125" style="10" customWidth="1"/>
  </cols>
  <sheetData>
    <row r="1" spans="1:3" ht="15" customHeight="1">
      <c r="B1" s="2" t="s">
        <v>27</v>
      </c>
      <c r="C1" s="22"/>
    </row>
    <row r="2" spans="1:3">
      <c r="B2" s="2"/>
    </row>
    <row r="3" spans="1:3" ht="69" customHeight="1">
      <c r="A3" s="692" t="s">
        <v>58</v>
      </c>
      <c r="B3" s="692"/>
      <c r="C3" s="692"/>
    </row>
    <row r="4" spans="1:3" ht="66.75" customHeight="1">
      <c r="A4" s="23"/>
      <c r="B4" s="692" t="s">
        <v>435</v>
      </c>
      <c r="C4" s="692"/>
    </row>
    <row r="5" spans="1:3" ht="13.5" thickBot="1"/>
    <row r="6" spans="1:3" ht="30.75" customHeight="1" thickBot="1">
      <c r="A6" s="42" t="s">
        <v>10</v>
      </c>
      <c r="B6" s="42" t="s">
        <v>17</v>
      </c>
      <c r="C6" s="43" t="s">
        <v>18</v>
      </c>
    </row>
    <row r="7" spans="1:3" s="54" customFormat="1" ht="17.25" customHeight="1" thickBot="1">
      <c r="A7" s="689" t="s">
        <v>119</v>
      </c>
      <c r="B7" s="690"/>
      <c r="C7" s="691"/>
    </row>
    <row r="8" spans="1:3" s="54" customFormat="1" ht="18" customHeight="1">
      <c r="A8" s="119">
        <v>1</v>
      </c>
      <c r="B8" s="291" t="s">
        <v>157</v>
      </c>
      <c r="C8" s="333"/>
    </row>
    <row r="9" spans="1:3" s="54" customFormat="1" ht="47.45" customHeight="1" thickBot="1">
      <c r="A9" s="334">
        <v>2</v>
      </c>
      <c r="B9" s="290" t="s">
        <v>158</v>
      </c>
      <c r="C9" s="335" t="s">
        <v>869</v>
      </c>
    </row>
    <row r="10" spans="1:3" s="94" customFormat="1" ht="17.25" customHeight="1" thickBot="1">
      <c r="A10" s="689" t="s">
        <v>686</v>
      </c>
      <c r="B10" s="690"/>
      <c r="C10" s="691"/>
    </row>
    <row r="11" spans="1:3" s="94" customFormat="1" ht="27" customHeight="1" thickBot="1">
      <c r="A11" s="116">
        <v>1</v>
      </c>
      <c r="B11" s="117" t="s">
        <v>245</v>
      </c>
      <c r="C11" s="118" t="s">
        <v>246</v>
      </c>
    </row>
    <row r="12" spans="1:3" s="54" customFormat="1" ht="17.25" customHeight="1" thickBot="1">
      <c r="A12" s="689" t="s">
        <v>649</v>
      </c>
      <c r="B12" s="690"/>
      <c r="C12" s="691"/>
    </row>
    <row r="13" spans="1:3" s="54" customFormat="1" ht="36" customHeight="1">
      <c r="A13" s="119">
        <v>1</v>
      </c>
      <c r="B13" s="291" t="s">
        <v>276</v>
      </c>
      <c r="C13" s="443" t="s">
        <v>1169</v>
      </c>
    </row>
    <row r="14" spans="1:3" s="54" customFormat="1" ht="27" customHeight="1" thickBot="1">
      <c r="A14" s="334">
        <v>2</v>
      </c>
      <c r="B14" s="290" t="s">
        <v>277</v>
      </c>
      <c r="C14" s="443" t="s">
        <v>1170</v>
      </c>
    </row>
    <row r="15" spans="1:3" s="389" customFormat="1" ht="17.25" customHeight="1" thickBot="1">
      <c r="A15" s="689" t="s">
        <v>687</v>
      </c>
      <c r="B15" s="690"/>
      <c r="C15" s="691"/>
    </row>
    <row r="16" spans="1:3" s="389" customFormat="1" ht="153.75" thickBot="1">
      <c r="A16" s="390">
        <v>1</v>
      </c>
      <c r="B16" s="391" t="s">
        <v>369</v>
      </c>
      <c r="C16" s="392" t="s">
        <v>1107</v>
      </c>
    </row>
    <row r="17" spans="1:3" s="94" customFormat="1">
      <c r="A17" s="699" t="s">
        <v>688</v>
      </c>
      <c r="B17" s="700"/>
      <c r="C17" s="701"/>
    </row>
    <row r="18" spans="1:3" s="54" customFormat="1">
      <c r="A18" s="693">
        <v>1</v>
      </c>
      <c r="B18" s="696" t="s">
        <v>244</v>
      </c>
      <c r="C18" s="146" t="s">
        <v>524</v>
      </c>
    </row>
    <row r="19" spans="1:3" s="54" customFormat="1">
      <c r="A19" s="694"/>
      <c r="B19" s="697"/>
      <c r="C19" s="146" t="s">
        <v>525</v>
      </c>
    </row>
    <row r="20" spans="1:3" s="54" customFormat="1">
      <c r="A20" s="694"/>
      <c r="B20" s="697"/>
      <c r="C20" s="145" t="s">
        <v>900</v>
      </c>
    </row>
    <row r="21" spans="1:3" s="54" customFormat="1">
      <c r="A21" s="694"/>
      <c r="B21" s="697"/>
      <c r="C21" s="146" t="s">
        <v>645</v>
      </c>
    </row>
    <row r="22" spans="1:3" s="54" customFormat="1">
      <c r="A22" s="694"/>
      <c r="B22" s="697"/>
      <c r="C22" s="146" t="s">
        <v>646</v>
      </c>
    </row>
    <row r="23" spans="1:3" s="54" customFormat="1">
      <c r="A23" s="694"/>
      <c r="B23" s="697"/>
      <c r="C23" s="146" t="s">
        <v>647</v>
      </c>
    </row>
    <row r="24" spans="1:3" s="54" customFormat="1">
      <c r="A24" s="694"/>
      <c r="B24" s="697"/>
      <c r="C24" s="146" t="s">
        <v>648</v>
      </c>
    </row>
    <row r="25" spans="1:3" s="54" customFormat="1">
      <c r="A25" s="694"/>
      <c r="B25" s="697"/>
      <c r="C25" s="146" t="s">
        <v>526</v>
      </c>
    </row>
    <row r="26" spans="1:3" s="54" customFormat="1">
      <c r="A26" s="694"/>
      <c r="B26" s="697"/>
      <c r="C26" s="146" t="s">
        <v>897</v>
      </c>
    </row>
    <row r="27" spans="1:3" s="54" customFormat="1">
      <c r="A27" s="694"/>
      <c r="B27" s="697"/>
      <c r="C27" s="146" t="s">
        <v>527</v>
      </c>
    </row>
    <row r="28" spans="1:3" s="54" customFormat="1">
      <c r="A28" s="694"/>
      <c r="B28" s="697"/>
      <c r="C28" s="143" t="s">
        <v>898</v>
      </c>
    </row>
    <row r="29" spans="1:3" s="54" customFormat="1" ht="26.25" thickBot="1">
      <c r="A29" s="695"/>
      <c r="B29" s="698"/>
      <c r="C29" s="144" t="s">
        <v>899</v>
      </c>
    </row>
    <row r="30" spans="1:3" s="94" customFormat="1" ht="13.5" thickBot="1">
      <c r="A30" s="689" t="s">
        <v>750</v>
      </c>
      <c r="B30" s="690"/>
      <c r="C30" s="691"/>
    </row>
    <row r="31" spans="1:3" s="94" customFormat="1" ht="25.5">
      <c r="A31" s="119">
        <v>1</v>
      </c>
      <c r="B31" s="207" t="s">
        <v>751</v>
      </c>
      <c r="C31" s="208" t="s">
        <v>752</v>
      </c>
    </row>
  </sheetData>
  <mergeCells count="10">
    <mergeCell ref="A30:C30"/>
    <mergeCell ref="A3:C3"/>
    <mergeCell ref="A7:C7"/>
    <mergeCell ref="A10:C10"/>
    <mergeCell ref="A12:C12"/>
    <mergeCell ref="A18:A29"/>
    <mergeCell ref="B18:B29"/>
    <mergeCell ref="A17:C17"/>
    <mergeCell ref="A15:C15"/>
    <mergeCell ref="B4:C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41FB-386A-4E7A-ADAE-15736B96E77F}">
  <dimension ref="A1:I279"/>
  <sheetViews>
    <sheetView zoomScale="62" zoomScaleNormal="62" workbookViewId="0">
      <selection activeCell="D282" sqref="D282"/>
    </sheetView>
  </sheetViews>
  <sheetFormatPr defaultRowHeight="12.75"/>
  <cols>
    <col min="2" max="2" width="25.28515625" customWidth="1"/>
    <col min="3" max="3" width="22.7109375" customWidth="1"/>
    <col min="4" max="5" width="18.140625" customWidth="1"/>
    <col min="6" max="6" width="53.85546875" customWidth="1"/>
    <col min="7" max="8" width="18.140625" customWidth="1"/>
    <col min="9" max="9" width="21.85546875" customWidth="1"/>
  </cols>
  <sheetData>
    <row r="1" spans="1:8">
      <c r="A1" s="94" t="s">
        <v>1476</v>
      </c>
    </row>
    <row r="2" spans="1:8" ht="15.75">
      <c r="A2" s="551" t="s">
        <v>10</v>
      </c>
      <c r="B2" s="552" t="s">
        <v>1190</v>
      </c>
      <c r="C2" s="552" t="s">
        <v>1191</v>
      </c>
      <c r="D2" s="552" t="s">
        <v>1192</v>
      </c>
      <c r="E2" s="553" t="s">
        <v>1193</v>
      </c>
      <c r="F2" s="552" t="s">
        <v>1194</v>
      </c>
      <c r="G2" s="553" t="s">
        <v>1195</v>
      </c>
      <c r="H2" s="554" t="s">
        <v>1196</v>
      </c>
    </row>
    <row r="3" spans="1:8" ht="15">
      <c r="A3" s="703" t="s">
        <v>1197</v>
      </c>
      <c r="B3" s="703"/>
      <c r="C3" s="703"/>
      <c r="D3" s="703"/>
      <c r="E3" s="703"/>
      <c r="F3" s="703"/>
      <c r="G3" s="703"/>
      <c r="H3" s="703"/>
    </row>
    <row r="4" spans="1:8" ht="40.9" customHeight="1">
      <c r="A4" s="551">
        <v>1</v>
      </c>
      <c r="B4" s="555" t="s">
        <v>1198</v>
      </c>
      <c r="C4" s="555" t="s">
        <v>1200</v>
      </c>
      <c r="D4" s="555" t="s">
        <v>1199</v>
      </c>
      <c r="E4" s="556">
        <v>43103</v>
      </c>
      <c r="F4" s="555" t="s">
        <v>1348</v>
      </c>
      <c r="G4" s="556">
        <v>43159</v>
      </c>
      <c r="H4" s="560">
        <v>618.94000000000005</v>
      </c>
    </row>
    <row r="5" spans="1:8" ht="40.9" customHeight="1">
      <c r="A5" s="551">
        <v>2</v>
      </c>
      <c r="B5" s="555" t="s">
        <v>1198</v>
      </c>
      <c r="C5" s="555" t="s">
        <v>1200</v>
      </c>
      <c r="D5" s="555" t="s">
        <v>1199</v>
      </c>
      <c r="E5" s="556">
        <v>43123</v>
      </c>
      <c r="F5" s="555" t="s">
        <v>1201</v>
      </c>
      <c r="G5" s="556">
        <v>43200</v>
      </c>
      <c r="H5" s="560">
        <v>0</v>
      </c>
    </row>
    <row r="6" spans="1:8" ht="40.9" customHeight="1">
      <c r="A6" s="551">
        <v>3</v>
      </c>
      <c r="B6" s="555" t="s">
        <v>1198</v>
      </c>
      <c r="C6" s="555" t="s">
        <v>1200</v>
      </c>
      <c r="D6" s="555" t="s">
        <v>1199</v>
      </c>
      <c r="E6" s="556">
        <v>43130</v>
      </c>
      <c r="F6" s="555" t="s">
        <v>1202</v>
      </c>
      <c r="G6" s="556">
        <v>43186</v>
      </c>
      <c r="H6" s="560">
        <v>0</v>
      </c>
    </row>
    <row r="7" spans="1:8" ht="40.9" customHeight="1">
      <c r="A7" s="551">
        <v>4</v>
      </c>
      <c r="B7" s="555" t="s">
        <v>1198</v>
      </c>
      <c r="C7" s="555" t="s">
        <v>1200</v>
      </c>
      <c r="D7" s="555" t="s">
        <v>1199</v>
      </c>
      <c r="E7" s="556">
        <v>43130</v>
      </c>
      <c r="F7" s="555" t="s">
        <v>1203</v>
      </c>
      <c r="G7" s="556">
        <v>43153</v>
      </c>
      <c r="H7" s="560">
        <v>135.91999999999999</v>
      </c>
    </row>
    <row r="8" spans="1:8" ht="40.9" customHeight="1">
      <c r="A8" s="551">
        <v>5</v>
      </c>
      <c r="B8" s="555" t="s">
        <v>1198</v>
      </c>
      <c r="C8" s="555" t="s">
        <v>1200</v>
      </c>
      <c r="D8" s="555" t="s">
        <v>1199</v>
      </c>
      <c r="E8" s="556">
        <v>43136</v>
      </c>
      <c r="F8" s="555" t="s">
        <v>1203</v>
      </c>
      <c r="G8" s="556">
        <v>43178</v>
      </c>
      <c r="H8" s="560">
        <v>1000</v>
      </c>
    </row>
    <row r="9" spans="1:8" ht="40.9" customHeight="1">
      <c r="A9" s="551">
        <v>6</v>
      </c>
      <c r="B9" s="555" t="s">
        <v>64</v>
      </c>
      <c r="C9" s="555" t="s">
        <v>64</v>
      </c>
      <c r="D9" s="555" t="s">
        <v>1204</v>
      </c>
      <c r="E9" s="556">
        <v>43159</v>
      </c>
      <c r="F9" s="555" t="s">
        <v>1205</v>
      </c>
      <c r="G9" s="556">
        <v>43194</v>
      </c>
      <c r="H9" s="560">
        <v>540</v>
      </c>
    </row>
    <row r="10" spans="1:8" ht="40.9" customHeight="1">
      <c r="A10" s="551">
        <v>7</v>
      </c>
      <c r="B10" s="555" t="s">
        <v>1198</v>
      </c>
      <c r="C10" s="555" t="s">
        <v>1200</v>
      </c>
      <c r="D10" s="555" t="s">
        <v>1199</v>
      </c>
      <c r="E10" s="556">
        <v>43186</v>
      </c>
      <c r="F10" s="555" t="s">
        <v>1206</v>
      </c>
      <c r="G10" s="556">
        <v>43224</v>
      </c>
      <c r="H10" s="560">
        <v>0</v>
      </c>
    </row>
    <row r="11" spans="1:8" ht="40.9" customHeight="1">
      <c r="A11" s="551">
        <v>8</v>
      </c>
      <c r="B11" s="555" t="s">
        <v>1198</v>
      </c>
      <c r="C11" s="555" t="s">
        <v>1200</v>
      </c>
      <c r="D11" s="555" t="s">
        <v>1199</v>
      </c>
      <c r="E11" s="556">
        <v>43197</v>
      </c>
      <c r="F11" s="555" t="s">
        <v>1202</v>
      </c>
      <c r="G11" s="556">
        <v>43231</v>
      </c>
      <c r="H11" s="560">
        <v>459.66</v>
      </c>
    </row>
    <row r="12" spans="1:8" ht="40.9" customHeight="1">
      <c r="A12" s="551">
        <v>9</v>
      </c>
      <c r="B12" s="555" t="s">
        <v>1198</v>
      </c>
      <c r="C12" s="555" t="s">
        <v>1200</v>
      </c>
      <c r="D12" s="555" t="s">
        <v>1207</v>
      </c>
      <c r="E12" s="556">
        <v>43200</v>
      </c>
      <c r="F12" s="555" t="s">
        <v>1208</v>
      </c>
      <c r="G12" s="556">
        <v>43227</v>
      </c>
      <c r="H12" s="560">
        <v>0</v>
      </c>
    </row>
    <row r="13" spans="1:8" ht="40.9" customHeight="1">
      <c r="A13" s="551">
        <v>10</v>
      </c>
      <c r="B13" s="555" t="s">
        <v>1198</v>
      </c>
      <c r="C13" s="555" t="s">
        <v>1200</v>
      </c>
      <c r="D13" s="555" t="s">
        <v>1199</v>
      </c>
      <c r="E13" s="556">
        <v>43203</v>
      </c>
      <c r="F13" s="555" t="s">
        <v>1209</v>
      </c>
      <c r="G13" s="556">
        <v>43258</v>
      </c>
      <c r="H13" s="560">
        <v>0</v>
      </c>
    </row>
    <row r="14" spans="1:8" ht="40.9" customHeight="1">
      <c r="A14" s="551">
        <v>11</v>
      </c>
      <c r="B14" s="555" t="s">
        <v>1198</v>
      </c>
      <c r="C14" s="555" t="s">
        <v>1200</v>
      </c>
      <c r="D14" s="555" t="s">
        <v>1199</v>
      </c>
      <c r="E14" s="556">
        <v>43206</v>
      </c>
      <c r="F14" s="555" t="s">
        <v>1229</v>
      </c>
      <c r="G14" s="556">
        <v>43304</v>
      </c>
      <c r="H14" s="560">
        <v>0</v>
      </c>
    </row>
    <row r="15" spans="1:8" ht="40.9" customHeight="1">
      <c r="A15" s="551">
        <v>12</v>
      </c>
      <c r="B15" s="555" t="s">
        <v>1198</v>
      </c>
      <c r="C15" s="555" t="s">
        <v>1200</v>
      </c>
      <c r="D15" s="555" t="s">
        <v>1199</v>
      </c>
      <c r="E15" s="556">
        <v>43206</v>
      </c>
      <c r="F15" s="555" t="s">
        <v>1210</v>
      </c>
      <c r="G15" s="556">
        <v>43235</v>
      </c>
      <c r="H15" s="560">
        <v>349.08</v>
      </c>
    </row>
    <row r="16" spans="1:8" ht="40.9" customHeight="1">
      <c r="A16" s="551">
        <v>13</v>
      </c>
      <c r="B16" s="555" t="s">
        <v>1198</v>
      </c>
      <c r="C16" s="555" t="s">
        <v>1200</v>
      </c>
      <c r="D16" s="555" t="s">
        <v>1199</v>
      </c>
      <c r="E16" s="556">
        <v>43211</v>
      </c>
      <c r="F16" s="555" t="s">
        <v>1211</v>
      </c>
      <c r="G16" s="556">
        <v>43264</v>
      </c>
      <c r="H16" s="560">
        <v>21966.400000000001</v>
      </c>
    </row>
    <row r="17" spans="1:8" ht="40.9" customHeight="1">
      <c r="A17" s="551">
        <v>14</v>
      </c>
      <c r="B17" s="555" t="s">
        <v>1198</v>
      </c>
      <c r="C17" s="555" t="s">
        <v>1200</v>
      </c>
      <c r="D17" s="555" t="s">
        <v>1199</v>
      </c>
      <c r="E17" s="556">
        <v>43213</v>
      </c>
      <c r="F17" s="555" t="s">
        <v>1203</v>
      </c>
      <c r="G17" s="556">
        <v>43249</v>
      </c>
      <c r="H17" s="560">
        <v>0</v>
      </c>
    </row>
    <row r="18" spans="1:8" ht="40.9" customHeight="1">
      <c r="A18" s="551">
        <v>15</v>
      </c>
      <c r="B18" s="555" t="s">
        <v>65</v>
      </c>
      <c r="C18" s="555" t="s">
        <v>65</v>
      </c>
      <c r="D18" s="555" t="s">
        <v>1212</v>
      </c>
      <c r="E18" s="556">
        <v>43216</v>
      </c>
      <c r="F18" s="555" t="s">
        <v>1213</v>
      </c>
      <c r="G18" s="556">
        <v>43243</v>
      </c>
      <c r="H18" s="560">
        <v>15000</v>
      </c>
    </row>
    <row r="19" spans="1:8" ht="40.9" customHeight="1">
      <c r="A19" s="551">
        <v>16</v>
      </c>
      <c r="B19" s="555" t="s">
        <v>1198</v>
      </c>
      <c r="C19" s="555" t="s">
        <v>1200</v>
      </c>
      <c r="D19" s="555" t="s">
        <v>1199</v>
      </c>
      <c r="E19" s="556">
        <v>43217</v>
      </c>
      <c r="F19" s="555" t="s">
        <v>1214</v>
      </c>
      <c r="G19" s="556">
        <v>43314</v>
      </c>
      <c r="H19" s="560">
        <v>1033.42</v>
      </c>
    </row>
    <row r="20" spans="1:8" ht="40.9" customHeight="1">
      <c r="A20" s="551">
        <v>17</v>
      </c>
      <c r="B20" s="555" t="s">
        <v>1198</v>
      </c>
      <c r="C20" s="555" t="s">
        <v>1200</v>
      </c>
      <c r="D20" s="555" t="s">
        <v>1199</v>
      </c>
      <c r="E20" s="556">
        <v>43217</v>
      </c>
      <c r="F20" s="555" t="s">
        <v>1203</v>
      </c>
      <c r="G20" s="556">
        <v>43343</v>
      </c>
      <c r="H20" s="560">
        <v>1287.9000000000001</v>
      </c>
    </row>
    <row r="21" spans="1:8" ht="40.9" customHeight="1">
      <c r="A21" s="551">
        <v>18</v>
      </c>
      <c r="B21" s="555" t="s">
        <v>1198</v>
      </c>
      <c r="C21" s="555" t="s">
        <v>1200</v>
      </c>
      <c r="D21" s="555" t="s">
        <v>1199</v>
      </c>
      <c r="E21" s="556">
        <v>43220</v>
      </c>
      <c r="F21" s="555" t="s">
        <v>1215</v>
      </c>
      <c r="G21" s="556">
        <v>43248</v>
      </c>
      <c r="H21" s="560">
        <v>0</v>
      </c>
    </row>
    <row r="22" spans="1:8" ht="40.9" customHeight="1">
      <c r="A22" s="551">
        <v>19</v>
      </c>
      <c r="B22" s="555" t="s">
        <v>1198</v>
      </c>
      <c r="C22" s="555" t="s">
        <v>1200</v>
      </c>
      <c r="D22" s="555" t="s">
        <v>1199</v>
      </c>
      <c r="E22" s="556">
        <v>43220</v>
      </c>
      <c r="F22" s="555" t="s">
        <v>1202</v>
      </c>
      <c r="G22" s="556">
        <v>43245</v>
      </c>
      <c r="H22" s="560">
        <v>1669.84</v>
      </c>
    </row>
    <row r="23" spans="1:8" ht="40.9" customHeight="1">
      <c r="A23" s="551">
        <v>20</v>
      </c>
      <c r="B23" s="555" t="s">
        <v>1198</v>
      </c>
      <c r="C23" s="555" t="s">
        <v>1200</v>
      </c>
      <c r="D23" s="555" t="s">
        <v>1199</v>
      </c>
      <c r="E23" s="556">
        <v>43221</v>
      </c>
      <c r="F23" s="555" t="s">
        <v>1202</v>
      </c>
      <c r="G23" s="556">
        <v>43250</v>
      </c>
      <c r="H23" s="560">
        <v>597.92999999999995</v>
      </c>
    </row>
    <row r="24" spans="1:8" ht="40.9" customHeight="1">
      <c r="A24" s="551">
        <v>21</v>
      </c>
      <c r="B24" s="555" t="s">
        <v>1198</v>
      </c>
      <c r="C24" s="555" t="s">
        <v>1200</v>
      </c>
      <c r="D24" s="555" t="s">
        <v>1199</v>
      </c>
      <c r="E24" s="556">
        <v>43225</v>
      </c>
      <c r="F24" s="555" t="s">
        <v>1202</v>
      </c>
      <c r="G24" s="556">
        <v>43264</v>
      </c>
      <c r="H24" s="560">
        <v>0</v>
      </c>
    </row>
    <row r="25" spans="1:8" ht="40.9" customHeight="1">
      <c r="A25" s="551">
        <v>22</v>
      </c>
      <c r="B25" s="555" t="s">
        <v>1198</v>
      </c>
      <c r="C25" s="555" t="s">
        <v>1200</v>
      </c>
      <c r="D25" s="555" t="s">
        <v>1199</v>
      </c>
      <c r="E25" s="556">
        <v>43241</v>
      </c>
      <c r="F25" s="555" t="s">
        <v>1203</v>
      </c>
      <c r="G25" s="556">
        <v>43263</v>
      </c>
      <c r="H25" s="560">
        <v>445.37</v>
      </c>
    </row>
    <row r="26" spans="1:8" ht="40.9" customHeight="1">
      <c r="A26" s="551">
        <v>23</v>
      </c>
      <c r="B26" s="555" t="s">
        <v>1198</v>
      </c>
      <c r="C26" s="555" t="s">
        <v>1200</v>
      </c>
      <c r="D26" s="555" t="s">
        <v>1199</v>
      </c>
      <c r="E26" s="556">
        <v>43243</v>
      </c>
      <c r="F26" s="555" t="s">
        <v>1216</v>
      </c>
      <c r="G26" s="556">
        <v>43277</v>
      </c>
      <c r="H26" s="560">
        <v>528.45000000000005</v>
      </c>
    </row>
    <row r="27" spans="1:8" ht="40.9" customHeight="1">
      <c r="A27" s="551">
        <v>24</v>
      </c>
      <c r="B27" s="555" t="s">
        <v>1198</v>
      </c>
      <c r="C27" s="555" t="s">
        <v>1217</v>
      </c>
      <c r="D27" s="555" t="s">
        <v>1199</v>
      </c>
      <c r="E27" s="556">
        <v>43294</v>
      </c>
      <c r="F27" s="555" t="s">
        <v>1218</v>
      </c>
      <c r="G27" s="556">
        <v>43368</v>
      </c>
      <c r="H27" s="560">
        <v>0</v>
      </c>
    </row>
    <row r="28" spans="1:8" ht="40.9" customHeight="1">
      <c r="A28" s="551">
        <v>25</v>
      </c>
      <c r="B28" s="555" t="s">
        <v>64</v>
      </c>
      <c r="C28" s="555" t="s">
        <v>64</v>
      </c>
      <c r="D28" s="555" t="s">
        <v>1204</v>
      </c>
      <c r="E28" s="556">
        <v>43298</v>
      </c>
      <c r="F28" s="555" t="s">
        <v>1219</v>
      </c>
      <c r="G28" s="556">
        <v>43390</v>
      </c>
      <c r="H28" s="560">
        <v>1665.71</v>
      </c>
    </row>
    <row r="29" spans="1:8" ht="40.9" customHeight="1">
      <c r="A29" s="551">
        <v>26</v>
      </c>
      <c r="B29" s="555" t="s">
        <v>1198</v>
      </c>
      <c r="C29" s="555" t="s">
        <v>1200</v>
      </c>
      <c r="D29" s="555" t="s">
        <v>1199</v>
      </c>
      <c r="E29" s="556">
        <v>43301</v>
      </c>
      <c r="F29" s="555" t="s">
        <v>1220</v>
      </c>
      <c r="G29" s="556">
        <v>43343</v>
      </c>
      <c r="H29" s="560">
        <v>1585</v>
      </c>
    </row>
    <row r="30" spans="1:8" ht="40.9" customHeight="1">
      <c r="A30" s="551">
        <v>27</v>
      </c>
      <c r="B30" s="555" t="s">
        <v>64</v>
      </c>
      <c r="C30" s="555" t="s">
        <v>64</v>
      </c>
      <c r="D30" s="555" t="s">
        <v>1204</v>
      </c>
      <c r="E30" s="556">
        <v>43304</v>
      </c>
      <c r="F30" s="555" t="s">
        <v>1221</v>
      </c>
      <c r="G30" s="556">
        <v>43397</v>
      </c>
      <c r="H30" s="560">
        <v>886.73</v>
      </c>
    </row>
    <row r="31" spans="1:8" ht="40.9" customHeight="1">
      <c r="A31" s="551">
        <v>28</v>
      </c>
      <c r="B31" s="555" t="s">
        <v>1198</v>
      </c>
      <c r="C31" s="555" t="s">
        <v>1200</v>
      </c>
      <c r="D31" s="555" t="s">
        <v>1199</v>
      </c>
      <c r="E31" s="556">
        <v>43318</v>
      </c>
      <c r="F31" s="555" t="s">
        <v>1222</v>
      </c>
      <c r="G31" s="556">
        <v>43399</v>
      </c>
      <c r="H31" s="560">
        <v>0</v>
      </c>
    </row>
    <row r="32" spans="1:8" ht="40.9" customHeight="1">
      <c r="A32" s="551">
        <v>29</v>
      </c>
      <c r="B32" s="555" t="s">
        <v>1198</v>
      </c>
      <c r="C32" s="555" t="s">
        <v>1200</v>
      </c>
      <c r="D32" s="555" t="s">
        <v>1199</v>
      </c>
      <c r="E32" s="556">
        <v>43353</v>
      </c>
      <c r="F32" s="555" t="s">
        <v>1223</v>
      </c>
      <c r="G32" s="556">
        <v>43384</v>
      </c>
      <c r="H32" s="560">
        <v>0</v>
      </c>
    </row>
    <row r="33" spans="1:8" ht="40.9" customHeight="1">
      <c r="A33" s="551">
        <v>30</v>
      </c>
      <c r="B33" s="555" t="s">
        <v>64</v>
      </c>
      <c r="C33" s="555" t="s">
        <v>64</v>
      </c>
      <c r="D33" s="555" t="s">
        <v>1204</v>
      </c>
      <c r="E33" s="556">
        <v>43387</v>
      </c>
      <c r="F33" s="555" t="s">
        <v>1224</v>
      </c>
      <c r="G33" s="556">
        <v>43419</v>
      </c>
      <c r="H33" s="560">
        <v>1610.4</v>
      </c>
    </row>
    <row r="34" spans="1:8" ht="40.9" customHeight="1">
      <c r="A34" s="551">
        <v>31</v>
      </c>
      <c r="B34" s="555" t="s">
        <v>1198</v>
      </c>
      <c r="C34" s="555" t="s">
        <v>1200</v>
      </c>
      <c r="D34" s="555" t="s">
        <v>1199</v>
      </c>
      <c r="E34" s="556">
        <v>43388</v>
      </c>
      <c r="F34" s="555" t="s">
        <v>1225</v>
      </c>
      <c r="G34" s="556">
        <v>43444</v>
      </c>
      <c r="H34" s="560">
        <v>1548</v>
      </c>
    </row>
    <row r="35" spans="1:8" ht="40.9" customHeight="1">
      <c r="A35" s="551">
        <v>32</v>
      </c>
      <c r="B35" s="555" t="s">
        <v>1226</v>
      </c>
      <c r="C35" s="555" t="s">
        <v>1226</v>
      </c>
      <c r="D35" s="555" t="s">
        <v>1204</v>
      </c>
      <c r="E35" s="556">
        <v>43403</v>
      </c>
      <c r="F35" s="555" t="s">
        <v>1227</v>
      </c>
      <c r="G35" s="556">
        <v>43419</v>
      </c>
      <c r="H35" s="560">
        <v>600</v>
      </c>
    </row>
    <row r="36" spans="1:8" ht="40.9" customHeight="1">
      <c r="A36" s="551">
        <v>33</v>
      </c>
      <c r="B36" s="555" t="s">
        <v>1198</v>
      </c>
      <c r="C36" s="555" t="s">
        <v>1200</v>
      </c>
      <c r="D36" s="555" t="s">
        <v>1207</v>
      </c>
      <c r="E36" s="556">
        <v>43424</v>
      </c>
      <c r="F36" s="555" t="s">
        <v>1228</v>
      </c>
      <c r="G36" s="556">
        <v>43529</v>
      </c>
      <c r="H36" s="560">
        <v>2619.92</v>
      </c>
    </row>
    <row r="37" spans="1:8" ht="40.9" customHeight="1">
      <c r="A37" s="551">
        <v>34</v>
      </c>
      <c r="B37" s="555" t="s">
        <v>1198</v>
      </c>
      <c r="C37" s="555" t="s">
        <v>1200</v>
      </c>
      <c r="D37" s="555" t="s">
        <v>1199</v>
      </c>
      <c r="E37" s="556">
        <v>43448</v>
      </c>
      <c r="F37" s="555" t="s">
        <v>1229</v>
      </c>
      <c r="G37" s="556">
        <v>43468</v>
      </c>
      <c r="H37" s="560">
        <v>924.48</v>
      </c>
    </row>
    <row r="38" spans="1:8" ht="40.9" customHeight="1">
      <c r="A38" s="551">
        <v>35</v>
      </c>
      <c r="B38" s="555" t="s">
        <v>1198</v>
      </c>
      <c r="C38" s="555" t="s">
        <v>1200</v>
      </c>
      <c r="D38" s="555" t="s">
        <v>1199</v>
      </c>
      <c r="E38" s="556">
        <v>43455</v>
      </c>
      <c r="F38" s="555" t="s">
        <v>1230</v>
      </c>
      <c r="G38" s="556">
        <v>43486</v>
      </c>
      <c r="H38" s="560">
        <v>0</v>
      </c>
    </row>
    <row r="39" spans="1:8" ht="40.9" customHeight="1">
      <c r="A39" s="702" t="s">
        <v>1231</v>
      </c>
      <c r="B39" s="702"/>
      <c r="C39" s="702"/>
      <c r="D39" s="702"/>
      <c r="E39" s="702"/>
      <c r="F39" s="702"/>
      <c r="G39" s="702"/>
      <c r="H39" s="557">
        <v>57073.15</v>
      </c>
    </row>
    <row r="40" spans="1:8" ht="40.9" customHeight="1">
      <c r="A40" s="703" t="s">
        <v>1232</v>
      </c>
      <c r="B40" s="703"/>
      <c r="C40" s="703"/>
      <c r="D40" s="703"/>
      <c r="E40" s="703"/>
      <c r="F40" s="703"/>
      <c r="G40" s="703"/>
      <c r="H40" s="703"/>
    </row>
    <row r="41" spans="1:8" ht="40.9" customHeight="1">
      <c r="A41" s="551">
        <v>1</v>
      </c>
      <c r="B41" s="558" t="s">
        <v>1233</v>
      </c>
      <c r="C41" s="558" t="s">
        <v>1233</v>
      </c>
      <c r="D41" s="558" t="s">
        <v>1204</v>
      </c>
      <c r="E41" s="559">
        <v>43474</v>
      </c>
      <c r="F41" s="558" t="s">
        <v>1234</v>
      </c>
      <c r="G41" s="559">
        <v>43501</v>
      </c>
      <c r="H41" s="561">
        <v>30000</v>
      </c>
    </row>
    <row r="42" spans="1:8" ht="40.9" customHeight="1">
      <c r="A42" s="551">
        <v>2</v>
      </c>
      <c r="B42" s="558" t="s">
        <v>1198</v>
      </c>
      <c r="C42" s="558" t="s">
        <v>1200</v>
      </c>
      <c r="D42" s="558" t="s">
        <v>1199</v>
      </c>
      <c r="E42" s="559">
        <v>43479</v>
      </c>
      <c r="F42" s="558" t="s">
        <v>1235</v>
      </c>
      <c r="G42" s="559">
        <v>43668</v>
      </c>
      <c r="H42" s="561">
        <v>2110.0500000000002</v>
      </c>
    </row>
    <row r="43" spans="1:8" ht="40.9" customHeight="1">
      <c r="A43" s="551">
        <v>3</v>
      </c>
      <c r="B43" s="558" t="s">
        <v>1198</v>
      </c>
      <c r="C43" s="555" t="s">
        <v>1200</v>
      </c>
      <c r="D43" s="558" t="s">
        <v>1199</v>
      </c>
      <c r="E43" s="559">
        <v>43479</v>
      </c>
      <c r="F43" s="558" t="s">
        <v>1236</v>
      </c>
      <c r="G43" s="559">
        <v>43559</v>
      </c>
      <c r="H43" s="561">
        <v>1026.4100000000001</v>
      </c>
    </row>
    <row r="44" spans="1:8" ht="40.9" customHeight="1">
      <c r="A44" s="551">
        <v>4</v>
      </c>
      <c r="B44" s="558" t="s">
        <v>1198</v>
      </c>
      <c r="C44" s="558"/>
      <c r="D44" s="558" t="s">
        <v>1199</v>
      </c>
      <c r="E44" s="559">
        <v>43479</v>
      </c>
      <c r="F44" s="558" t="s">
        <v>1236</v>
      </c>
      <c r="G44" s="559"/>
      <c r="H44" s="561">
        <v>1139.7</v>
      </c>
    </row>
    <row r="45" spans="1:8" ht="40.9" customHeight="1">
      <c r="A45" s="551">
        <v>5</v>
      </c>
      <c r="B45" s="558" t="s">
        <v>1198</v>
      </c>
      <c r="C45" s="558" t="s">
        <v>1200</v>
      </c>
      <c r="D45" s="558" t="s">
        <v>1199</v>
      </c>
      <c r="E45" s="559">
        <v>43504</v>
      </c>
      <c r="F45" s="558" t="s">
        <v>1347</v>
      </c>
      <c r="G45" s="559">
        <v>43518</v>
      </c>
      <c r="H45" s="561">
        <v>0</v>
      </c>
    </row>
    <row r="46" spans="1:8" ht="40.9" customHeight="1">
      <c r="A46" s="551">
        <v>6</v>
      </c>
      <c r="B46" s="558" t="s">
        <v>1198</v>
      </c>
      <c r="C46" s="555" t="s">
        <v>1200</v>
      </c>
      <c r="D46" s="558" t="s">
        <v>1199</v>
      </c>
      <c r="E46" s="559">
        <v>43513</v>
      </c>
      <c r="F46" s="558" t="s">
        <v>1237</v>
      </c>
      <c r="G46" s="559">
        <v>43529</v>
      </c>
      <c r="H46" s="561">
        <v>0</v>
      </c>
    </row>
    <row r="47" spans="1:8" ht="40.9" customHeight="1">
      <c r="A47" s="551">
        <v>7</v>
      </c>
      <c r="B47" s="558" t="s">
        <v>1198</v>
      </c>
      <c r="C47" s="555" t="s">
        <v>1200</v>
      </c>
      <c r="D47" s="558" t="s">
        <v>1199</v>
      </c>
      <c r="E47" s="559">
        <v>43543</v>
      </c>
      <c r="F47" s="558" t="s">
        <v>1238</v>
      </c>
      <c r="G47" s="559">
        <v>43564</v>
      </c>
      <c r="H47" s="561">
        <v>0</v>
      </c>
    </row>
    <row r="48" spans="1:8" ht="40.9" customHeight="1">
      <c r="A48" s="551">
        <v>8</v>
      </c>
      <c r="B48" s="558" t="s">
        <v>1198</v>
      </c>
      <c r="C48" s="555" t="s">
        <v>1200</v>
      </c>
      <c r="D48" s="558" t="s">
        <v>1199</v>
      </c>
      <c r="E48" s="559">
        <v>43557</v>
      </c>
      <c r="F48" s="558" t="s">
        <v>1239</v>
      </c>
      <c r="G48" s="559">
        <v>43607</v>
      </c>
      <c r="H48" s="561">
        <v>0</v>
      </c>
    </row>
    <row r="49" spans="1:8" ht="40.9" customHeight="1">
      <c r="A49" s="551">
        <v>9</v>
      </c>
      <c r="B49" s="558" t="s">
        <v>1226</v>
      </c>
      <c r="C49" s="558" t="s">
        <v>1240</v>
      </c>
      <c r="D49" s="558" t="s">
        <v>1204</v>
      </c>
      <c r="E49" s="559">
        <v>43558</v>
      </c>
      <c r="F49" s="558" t="s">
        <v>1241</v>
      </c>
      <c r="G49" s="559">
        <v>43572</v>
      </c>
      <c r="H49" s="561">
        <v>600</v>
      </c>
    </row>
    <row r="50" spans="1:8" ht="40.9" customHeight="1">
      <c r="A50" s="551">
        <v>10</v>
      </c>
      <c r="B50" s="558" t="s">
        <v>1226</v>
      </c>
      <c r="C50" s="558" t="s">
        <v>1226</v>
      </c>
      <c r="D50" s="558" t="s">
        <v>1204</v>
      </c>
      <c r="E50" s="559">
        <v>43559</v>
      </c>
      <c r="F50" s="558" t="s">
        <v>1242</v>
      </c>
      <c r="G50" s="559">
        <v>43700</v>
      </c>
      <c r="H50" s="561">
        <v>11463.19</v>
      </c>
    </row>
    <row r="51" spans="1:8" ht="40.9" customHeight="1">
      <c r="A51" s="551">
        <v>11</v>
      </c>
      <c r="B51" s="558" t="s">
        <v>1198</v>
      </c>
      <c r="C51" s="555" t="s">
        <v>1200</v>
      </c>
      <c r="D51" s="558" t="s">
        <v>1199</v>
      </c>
      <c r="E51" s="559">
        <v>43568</v>
      </c>
      <c r="F51" s="558" t="s">
        <v>1243</v>
      </c>
      <c r="G51" s="559">
        <v>43768</v>
      </c>
      <c r="H51" s="561">
        <v>831</v>
      </c>
    </row>
    <row r="52" spans="1:8" ht="40.9" customHeight="1">
      <c r="A52" s="551">
        <v>12</v>
      </c>
      <c r="B52" s="558" t="s">
        <v>1198</v>
      </c>
      <c r="C52" s="555" t="s">
        <v>1200</v>
      </c>
      <c r="D52" s="558" t="s">
        <v>1199</v>
      </c>
      <c r="E52" s="559">
        <v>43576</v>
      </c>
      <c r="F52" s="558" t="s">
        <v>1244</v>
      </c>
      <c r="G52" s="559">
        <v>43655</v>
      </c>
      <c r="H52" s="561">
        <v>2784</v>
      </c>
    </row>
    <row r="53" spans="1:8" ht="40.9" customHeight="1">
      <c r="A53" s="551">
        <v>13</v>
      </c>
      <c r="B53" s="558" t="s">
        <v>1198</v>
      </c>
      <c r="C53" s="555" t="s">
        <v>1200</v>
      </c>
      <c r="D53" s="558" t="s">
        <v>1199</v>
      </c>
      <c r="E53" s="559">
        <v>43605</v>
      </c>
      <c r="F53" s="558" t="s">
        <v>1229</v>
      </c>
      <c r="G53" s="559">
        <v>43637</v>
      </c>
      <c r="H53" s="561">
        <v>436.3</v>
      </c>
    </row>
    <row r="54" spans="1:8" ht="40.9" customHeight="1">
      <c r="A54" s="551">
        <v>14</v>
      </c>
      <c r="B54" s="558" t="s">
        <v>1198</v>
      </c>
      <c r="C54" s="555" t="s">
        <v>1200</v>
      </c>
      <c r="D54" s="558" t="s">
        <v>1199</v>
      </c>
      <c r="E54" s="559">
        <v>43614</v>
      </c>
      <c r="F54" s="558" t="s">
        <v>1245</v>
      </c>
      <c r="G54" s="559">
        <v>43627</v>
      </c>
      <c r="H54" s="561">
        <v>0</v>
      </c>
    </row>
    <row r="55" spans="1:8" ht="40.9" customHeight="1">
      <c r="A55" s="551">
        <v>15</v>
      </c>
      <c r="B55" s="558" t="s">
        <v>1198</v>
      </c>
      <c r="C55" s="555" t="s">
        <v>1200</v>
      </c>
      <c r="D55" s="558" t="s">
        <v>1199</v>
      </c>
      <c r="E55" s="559">
        <v>43614</v>
      </c>
      <c r="F55" s="558" t="s">
        <v>1246</v>
      </c>
      <c r="G55" s="559">
        <v>43678</v>
      </c>
      <c r="H55" s="561">
        <v>0</v>
      </c>
    </row>
    <row r="56" spans="1:8" ht="40.9" customHeight="1">
      <c r="A56" s="551">
        <v>16</v>
      </c>
      <c r="B56" s="558" t="s">
        <v>1198</v>
      </c>
      <c r="C56" s="555" t="s">
        <v>1200</v>
      </c>
      <c r="D56" s="558" t="s">
        <v>1199</v>
      </c>
      <c r="E56" s="559">
        <v>43614</v>
      </c>
      <c r="F56" s="558" t="s">
        <v>1246</v>
      </c>
      <c r="G56" s="559">
        <v>43654</v>
      </c>
      <c r="H56" s="561">
        <v>0</v>
      </c>
    </row>
    <row r="57" spans="1:8" ht="40.9" customHeight="1">
      <c r="A57" s="551">
        <v>17</v>
      </c>
      <c r="B57" s="558" t="s">
        <v>1198</v>
      </c>
      <c r="C57" s="555" t="s">
        <v>1200</v>
      </c>
      <c r="D57" s="558" t="s">
        <v>1199</v>
      </c>
      <c r="E57" s="559">
        <v>43615</v>
      </c>
      <c r="F57" s="558" t="s">
        <v>1202</v>
      </c>
      <c r="G57" s="559">
        <v>43647</v>
      </c>
      <c r="H57" s="561">
        <v>2264.59</v>
      </c>
    </row>
    <row r="58" spans="1:8" ht="40.9" customHeight="1">
      <c r="A58" s="551">
        <v>18</v>
      </c>
      <c r="B58" s="558" t="s">
        <v>1198</v>
      </c>
      <c r="C58" s="555" t="s">
        <v>1200</v>
      </c>
      <c r="D58" s="558" t="s">
        <v>1199</v>
      </c>
      <c r="E58" s="559">
        <v>43630</v>
      </c>
      <c r="F58" s="558" t="s">
        <v>1247</v>
      </c>
      <c r="G58" s="559">
        <v>43668</v>
      </c>
      <c r="H58" s="561">
        <v>1332</v>
      </c>
    </row>
    <row r="59" spans="1:8" ht="40.9" customHeight="1">
      <c r="A59" s="551">
        <v>19</v>
      </c>
      <c r="B59" s="558" t="s">
        <v>1198</v>
      </c>
      <c r="C59" s="555" t="s">
        <v>1200</v>
      </c>
      <c r="D59" s="558" t="s">
        <v>1199</v>
      </c>
      <c r="E59" s="559">
        <v>43636</v>
      </c>
      <c r="F59" s="558" t="s">
        <v>1248</v>
      </c>
      <c r="G59" s="559">
        <v>43670</v>
      </c>
      <c r="H59" s="561">
        <v>0</v>
      </c>
    </row>
    <row r="60" spans="1:8" ht="40.9" customHeight="1">
      <c r="A60" s="551">
        <v>20</v>
      </c>
      <c r="B60" s="558" t="s">
        <v>1198</v>
      </c>
      <c r="C60" s="555" t="s">
        <v>1200</v>
      </c>
      <c r="D60" s="558" t="s">
        <v>1199</v>
      </c>
      <c r="E60" s="559">
        <v>43637</v>
      </c>
      <c r="F60" s="558" t="s">
        <v>1249</v>
      </c>
      <c r="G60" s="559">
        <v>43671</v>
      </c>
      <c r="H60" s="561">
        <v>0</v>
      </c>
    </row>
    <row r="61" spans="1:8" ht="40.9" customHeight="1">
      <c r="A61" s="551">
        <v>21</v>
      </c>
      <c r="B61" s="558" t="s">
        <v>1198</v>
      </c>
      <c r="C61" s="555" t="s">
        <v>1200</v>
      </c>
      <c r="D61" s="558" t="s">
        <v>1199</v>
      </c>
      <c r="E61" s="559">
        <v>43641</v>
      </c>
      <c r="F61" s="558" t="s">
        <v>1220</v>
      </c>
      <c r="G61" s="559">
        <v>43675</v>
      </c>
      <c r="H61" s="561">
        <v>0</v>
      </c>
    </row>
    <row r="62" spans="1:8" ht="40.9" customHeight="1">
      <c r="A62" s="551">
        <v>22</v>
      </c>
      <c r="B62" s="558" t="s">
        <v>1198</v>
      </c>
      <c r="C62" s="555" t="s">
        <v>1200</v>
      </c>
      <c r="D62" s="558" t="s">
        <v>1199</v>
      </c>
      <c r="E62" s="559">
        <v>43662</v>
      </c>
      <c r="F62" s="558" t="s">
        <v>1250</v>
      </c>
      <c r="G62" s="559">
        <v>43724</v>
      </c>
      <c r="H62" s="561">
        <v>0</v>
      </c>
    </row>
    <row r="63" spans="1:8" ht="40.9" customHeight="1">
      <c r="A63" s="551">
        <v>23</v>
      </c>
      <c r="B63" s="558" t="s">
        <v>1198</v>
      </c>
      <c r="C63" s="555" t="s">
        <v>1200</v>
      </c>
      <c r="D63" s="558" t="s">
        <v>1199</v>
      </c>
      <c r="E63" s="559">
        <v>43668</v>
      </c>
      <c r="F63" s="558" t="s">
        <v>1202</v>
      </c>
      <c r="G63" s="559">
        <v>43733</v>
      </c>
      <c r="H63" s="561">
        <v>2875.47</v>
      </c>
    </row>
    <row r="64" spans="1:8" ht="40.9" customHeight="1">
      <c r="A64" s="551">
        <v>24</v>
      </c>
      <c r="B64" s="558" t="s">
        <v>1198</v>
      </c>
      <c r="C64" s="555" t="s">
        <v>1200</v>
      </c>
      <c r="D64" s="558" t="s">
        <v>1199</v>
      </c>
      <c r="E64" s="559">
        <v>43670</v>
      </c>
      <c r="F64" s="558" t="s">
        <v>1251</v>
      </c>
      <c r="G64" s="559">
        <v>43759</v>
      </c>
      <c r="H64" s="561">
        <v>0</v>
      </c>
    </row>
    <row r="65" spans="1:8" ht="40.9" customHeight="1">
      <c r="A65" s="551">
        <v>25</v>
      </c>
      <c r="B65" s="558" t="s">
        <v>1198</v>
      </c>
      <c r="C65" s="555" t="s">
        <v>1200</v>
      </c>
      <c r="D65" s="558" t="s">
        <v>1199</v>
      </c>
      <c r="E65" s="559">
        <v>43684</v>
      </c>
      <c r="F65" s="558" t="s">
        <v>1252</v>
      </c>
      <c r="G65" s="559">
        <v>43740</v>
      </c>
      <c r="H65" s="561">
        <v>0</v>
      </c>
    </row>
    <row r="66" spans="1:8" ht="40.9" customHeight="1">
      <c r="A66" s="551">
        <v>26</v>
      </c>
      <c r="B66" s="558" t="s">
        <v>1198</v>
      </c>
      <c r="C66" s="555" t="s">
        <v>1200</v>
      </c>
      <c r="D66" s="558" t="s">
        <v>1199</v>
      </c>
      <c r="E66" s="559">
        <v>43693</v>
      </c>
      <c r="F66" s="558" t="s">
        <v>1253</v>
      </c>
      <c r="G66" s="559">
        <v>43815</v>
      </c>
      <c r="H66" s="561">
        <v>0</v>
      </c>
    </row>
    <row r="67" spans="1:8" ht="40.9" customHeight="1">
      <c r="A67" s="551">
        <v>27</v>
      </c>
      <c r="B67" s="558" t="s">
        <v>1198</v>
      </c>
      <c r="C67" s="555" t="s">
        <v>1200</v>
      </c>
      <c r="D67" s="558" t="s">
        <v>1199</v>
      </c>
      <c r="E67" s="559">
        <v>43693</v>
      </c>
      <c r="F67" s="558" t="s">
        <v>1254</v>
      </c>
      <c r="G67" s="559">
        <v>43815</v>
      </c>
      <c r="H67" s="561">
        <v>0</v>
      </c>
    </row>
    <row r="68" spans="1:8" ht="40.9" customHeight="1">
      <c r="A68" s="551">
        <v>28</v>
      </c>
      <c r="B68" s="558" t="s">
        <v>1198</v>
      </c>
      <c r="C68" s="555" t="s">
        <v>1200</v>
      </c>
      <c r="D68" s="558" t="s">
        <v>1199</v>
      </c>
      <c r="E68" s="559">
        <v>43693</v>
      </c>
      <c r="F68" s="558" t="s">
        <v>1255</v>
      </c>
      <c r="G68" s="559">
        <v>43846</v>
      </c>
      <c r="H68" s="561">
        <v>0</v>
      </c>
    </row>
    <row r="69" spans="1:8" ht="40.9" customHeight="1">
      <c r="A69" s="551">
        <v>29</v>
      </c>
      <c r="B69" s="558" t="s">
        <v>59</v>
      </c>
      <c r="C69" s="555" t="s">
        <v>1200</v>
      </c>
      <c r="D69" s="558" t="s">
        <v>1204</v>
      </c>
      <c r="E69" s="559">
        <v>43719</v>
      </c>
      <c r="F69" s="558" t="s">
        <v>1256</v>
      </c>
      <c r="G69" s="559">
        <v>43774</v>
      </c>
      <c r="H69" s="561">
        <v>1635</v>
      </c>
    </row>
    <row r="70" spans="1:8" ht="40.9" customHeight="1">
      <c r="A70" s="551">
        <v>30</v>
      </c>
      <c r="B70" s="558" t="s">
        <v>1198</v>
      </c>
      <c r="C70" s="555" t="s">
        <v>1200</v>
      </c>
      <c r="D70" s="558" t="s">
        <v>1199</v>
      </c>
      <c r="E70" s="559">
        <v>43726</v>
      </c>
      <c r="F70" s="558" t="s">
        <v>1257</v>
      </c>
      <c r="G70" s="559">
        <v>43769</v>
      </c>
      <c r="H70" s="561">
        <v>0</v>
      </c>
    </row>
    <row r="71" spans="1:8" ht="40.9" customHeight="1">
      <c r="A71" s="551">
        <v>31</v>
      </c>
      <c r="B71" s="558" t="s">
        <v>1198</v>
      </c>
      <c r="C71" s="555" t="s">
        <v>1200</v>
      </c>
      <c r="D71" s="558" t="s">
        <v>1199</v>
      </c>
      <c r="E71" s="559">
        <v>43749</v>
      </c>
      <c r="F71" s="558" t="s">
        <v>1258</v>
      </c>
      <c r="G71" s="559">
        <v>43767</v>
      </c>
      <c r="H71" s="561">
        <v>0</v>
      </c>
    </row>
    <row r="72" spans="1:8" ht="40.9" customHeight="1">
      <c r="A72" s="551">
        <v>32</v>
      </c>
      <c r="B72" s="558" t="s">
        <v>1233</v>
      </c>
      <c r="C72" s="555" t="s">
        <v>1200</v>
      </c>
      <c r="D72" s="558" t="s">
        <v>1204</v>
      </c>
      <c r="E72" s="559">
        <v>43768</v>
      </c>
      <c r="F72" s="558" t="s">
        <v>1259</v>
      </c>
      <c r="G72" s="559">
        <v>43803</v>
      </c>
      <c r="H72" s="561">
        <v>1400</v>
      </c>
    </row>
    <row r="73" spans="1:8" ht="40.9" customHeight="1">
      <c r="A73" s="551">
        <v>33</v>
      </c>
      <c r="B73" s="558" t="s">
        <v>1198</v>
      </c>
      <c r="C73" s="555" t="s">
        <v>1200</v>
      </c>
      <c r="D73" s="558" t="s">
        <v>1199</v>
      </c>
      <c r="E73" s="559">
        <v>43772</v>
      </c>
      <c r="F73" s="558" t="s">
        <v>1260</v>
      </c>
      <c r="G73" s="559">
        <v>43819</v>
      </c>
      <c r="H73" s="561">
        <v>0</v>
      </c>
    </row>
    <row r="74" spans="1:8" ht="40.9" customHeight="1">
      <c r="A74" s="551">
        <v>34</v>
      </c>
      <c r="B74" s="558" t="s">
        <v>1198</v>
      </c>
      <c r="C74" s="555" t="s">
        <v>1200</v>
      </c>
      <c r="D74" s="558" t="s">
        <v>1199</v>
      </c>
      <c r="E74" s="559">
        <v>43773</v>
      </c>
      <c r="F74" s="558" t="s">
        <v>1261</v>
      </c>
      <c r="G74" s="559">
        <v>43796</v>
      </c>
      <c r="H74" s="561">
        <v>0</v>
      </c>
    </row>
    <row r="75" spans="1:8" ht="40.9" customHeight="1">
      <c r="A75" s="551">
        <v>35</v>
      </c>
      <c r="B75" s="558" t="s">
        <v>1198</v>
      </c>
      <c r="C75" s="555" t="s">
        <v>1200</v>
      </c>
      <c r="D75" s="558" t="s">
        <v>1199</v>
      </c>
      <c r="E75" s="559">
        <v>43782</v>
      </c>
      <c r="F75" s="558" t="s">
        <v>1262</v>
      </c>
      <c r="G75" s="559">
        <v>43789</v>
      </c>
      <c r="H75" s="561">
        <v>0</v>
      </c>
    </row>
    <row r="76" spans="1:8" ht="40.9" customHeight="1">
      <c r="A76" s="551">
        <v>36</v>
      </c>
      <c r="B76" s="558" t="s">
        <v>1198</v>
      </c>
      <c r="C76" s="555" t="s">
        <v>1200</v>
      </c>
      <c r="D76" s="558" t="s">
        <v>1199</v>
      </c>
      <c r="E76" s="559">
        <v>43812</v>
      </c>
      <c r="F76" s="558" t="s">
        <v>1263</v>
      </c>
      <c r="G76" s="559">
        <v>43959</v>
      </c>
      <c r="H76" s="561">
        <v>0</v>
      </c>
    </row>
    <row r="77" spans="1:8" ht="40.9" customHeight="1">
      <c r="A77" s="702" t="s">
        <v>1231</v>
      </c>
      <c r="B77" s="702"/>
      <c r="C77" s="702"/>
      <c r="D77" s="702"/>
      <c r="E77" s="702"/>
      <c r="F77" s="702"/>
      <c r="G77" s="702"/>
      <c r="H77" s="557">
        <v>59897.710000000006</v>
      </c>
    </row>
    <row r="78" spans="1:8" ht="40.9" customHeight="1">
      <c r="A78" s="703" t="s">
        <v>1264</v>
      </c>
      <c r="B78" s="703"/>
      <c r="C78" s="703"/>
      <c r="D78" s="703"/>
      <c r="E78" s="703"/>
      <c r="F78" s="703"/>
      <c r="G78" s="703"/>
      <c r="H78" s="703"/>
    </row>
    <row r="79" spans="1:8" ht="40.9" customHeight="1">
      <c r="A79" s="551">
        <v>1</v>
      </c>
      <c r="B79" s="558" t="s">
        <v>1198</v>
      </c>
      <c r="C79" s="558" t="s">
        <v>1200</v>
      </c>
      <c r="D79" s="558" t="s">
        <v>1207</v>
      </c>
      <c r="E79" s="559">
        <v>43836</v>
      </c>
      <c r="F79" s="558" t="s">
        <v>1265</v>
      </c>
      <c r="G79" s="559">
        <v>43852</v>
      </c>
      <c r="H79" s="561">
        <v>0</v>
      </c>
    </row>
    <row r="80" spans="1:8" ht="40.9" customHeight="1">
      <c r="A80" s="551">
        <v>2</v>
      </c>
      <c r="B80" s="558" t="s">
        <v>1198</v>
      </c>
      <c r="C80" s="555" t="s">
        <v>1200</v>
      </c>
      <c r="D80" s="558" t="s">
        <v>1199</v>
      </c>
      <c r="E80" s="559">
        <v>43882</v>
      </c>
      <c r="F80" s="558" t="s">
        <v>1258</v>
      </c>
      <c r="G80" s="559">
        <v>43895</v>
      </c>
      <c r="H80" s="561">
        <v>0</v>
      </c>
    </row>
    <row r="81" spans="1:8" ht="40.9" customHeight="1">
      <c r="A81" s="551">
        <v>3</v>
      </c>
      <c r="B81" s="558" t="s">
        <v>1198</v>
      </c>
      <c r="C81" s="558" t="s">
        <v>1200</v>
      </c>
      <c r="D81" s="558" t="s">
        <v>1199</v>
      </c>
      <c r="E81" s="559">
        <v>43892</v>
      </c>
      <c r="F81" s="558" t="s">
        <v>1266</v>
      </c>
      <c r="G81" s="559">
        <v>44047</v>
      </c>
      <c r="H81" s="561">
        <v>2865.57</v>
      </c>
    </row>
    <row r="82" spans="1:8" ht="40.9" customHeight="1">
      <c r="A82" s="551">
        <v>4</v>
      </c>
      <c r="B82" s="558" t="s">
        <v>1198</v>
      </c>
      <c r="C82" s="555" t="s">
        <v>1200</v>
      </c>
      <c r="D82" s="558" t="s">
        <v>1199</v>
      </c>
      <c r="E82" s="559">
        <v>43902</v>
      </c>
      <c r="F82" s="558" t="s">
        <v>1267</v>
      </c>
      <c r="G82" s="559">
        <v>43923</v>
      </c>
      <c r="H82" s="561">
        <v>1581.22</v>
      </c>
    </row>
    <row r="83" spans="1:8" ht="40.9" customHeight="1">
      <c r="A83" s="551">
        <v>5</v>
      </c>
      <c r="B83" s="558" t="s">
        <v>1198</v>
      </c>
      <c r="C83" s="555" t="s">
        <v>1200</v>
      </c>
      <c r="D83" s="558" t="s">
        <v>1199</v>
      </c>
      <c r="E83" s="559">
        <v>43924</v>
      </c>
      <c r="F83" s="558" t="s">
        <v>1268</v>
      </c>
      <c r="G83" s="559">
        <v>43943</v>
      </c>
      <c r="H83" s="561">
        <v>0</v>
      </c>
    </row>
    <row r="84" spans="1:8" ht="40.9" customHeight="1">
      <c r="A84" s="551">
        <v>6</v>
      </c>
      <c r="B84" s="558" t="s">
        <v>1198</v>
      </c>
      <c r="C84" s="555" t="s">
        <v>1200</v>
      </c>
      <c r="D84" s="558" t="s">
        <v>1199</v>
      </c>
      <c r="E84" s="559">
        <v>43932</v>
      </c>
      <c r="F84" s="558" t="s">
        <v>1269</v>
      </c>
      <c r="G84" s="559">
        <v>43958</v>
      </c>
      <c r="H84" s="561">
        <v>0</v>
      </c>
    </row>
    <row r="85" spans="1:8" ht="40.9" customHeight="1">
      <c r="A85" s="551">
        <v>7</v>
      </c>
      <c r="B85" s="558" t="s">
        <v>1198</v>
      </c>
      <c r="C85" s="555" t="s">
        <v>1200</v>
      </c>
      <c r="D85" s="558" t="s">
        <v>1199</v>
      </c>
      <c r="E85" s="559">
        <v>43971</v>
      </c>
      <c r="F85" s="558" t="s">
        <v>1220</v>
      </c>
      <c r="G85" s="559">
        <v>44033</v>
      </c>
      <c r="H85" s="561">
        <v>953</v>
      </c>
    </row>
    <row r="86" spans="1:8" ht="40.9" customHeight="1">
      <c r="A86" s="551">
        <v>8</v>
      </c>
      <c r="B86" s="558" t="s">
        <v>1198</v>
      </c>
      <c r="C86" s="555" t="s">
        <v>1200</v>
      </c>
      <c r="D86" s="558" t="s">
        <v>1199</v>
      </c>
      <c r="E86" s="559">
        <v>43972</v>
      </c>
      <c r="F86" s="558" t="s">
        <v>1202</v>
      </c>
      <c r="G86" s="559">
        <v>44014</v>
      </c>
      <c r="H86" s="561">
        <v>1640</v>
      </c>
    </row>
    <row r="87" spans="1:8" ht="40.9" customHeight="1">
      <c r="A87" s="551">
        <v>9</v>
      </c>
      <c r="B87" s="558" t="s">
        <v>671</v>
      </c>
      <c r="C87" s="558" t="s">
        <v>671</v>
      </c>
      <c r="D87" s="558" t="s">
        <v>1204</v>
      </c>
      <c r="E87" s="559">
        <v>43994</v>
      </c>
      <c r="F87" s="558" t="s">
        <v>1270</v>
      </c>
      <c r="G87" s="559">
        <v>44007</v>
      </c>
      <c r="H87" s="561">
        <v>2128.34</v>
      </c>
    </row>
    <row r="88" spans="1:8" ht="40.9" customHeight="1">
      <c r="A88" s="551">
        <v>10</v>
      </c>
      <c r="B88" s="558" t="s">
        <v>1271</v>
      </c>
      <c r="C88" s="558" t="s">
        <v>1271</v>
      </c>
      <c r="D88" s="558" t="s">
        <v>1204</v>
      </c>
      <c r="E88" s="559">
        <v>43995</v>
      </c>
      <c r="F88" s="558" t="s">
        <v>1272</v>
      </c>
      <c r="G88" s="559">
        <v>44027</v>
      </c>
      <c r="H88" s="561">
        <v>8244.89</v>
      </c>
    </row>
    <row r="89" spans="1:8" ht="40.9" customHeight="1">
      <c r="A89" s="551">
        <v>11</v>
      </c>
      <c r="B89" s="558" t="s">
        <v>671</v>
      </c>
      <c r="C89" s="558" t="s">
        <v>671</v>
      </c>
      <c r="D89" s="558" t="s">
        <v>1204</v>
      </c>
      <c r="E89" s="559">
        <v>44004</v>
      </c>
      <c r="F89" s="558" t="s">
        <v>1273</v>
      </c>
      <c r="G89" s="559">
        <v>44013</v>
      </c>
      <c r="H89" s="561">
        <v>1968.7</v>
      </c>
    </row>
    <row r="90" spans="1:8" ht="40.9" customHeight="1">
      <c r="A90" s="551">
        <v>12</v>
      </c>
      <c r="B90" s="558" t="s">
        <v>1198</v>
      </c>
      <c r="C90" s="555" t="s">
        <v>1200</v>
      </c>
      <c r="D90" s="558" t="s">
        <v>1199</v>
      </c>
      <c r="E90" s="559">
        <v>44046</v>
      </c>
      <c r="F90" s="558" t="s">
        <v>1202</v>
      </c>
      <c r="G90" s="559">
        <v>44085</v>
      </c>
      <c r="H90" s="561">
        <v>800</v>
      </c>
    </row>
    <row r="91" spans="1:8" ht="40.9" customHeight="1">
      <c r="A91" s="551">
        <v>13</v>
      </c>
      <c r="B91" s="558" t="s">
        <v>1198</v>
      </c>
      <c r="C91" s="555" t="s">
        <v>1200</v>
      </c>
      <c r="D91" s="558" t="s">
        <v>1199</v>
      </c>
      <c r="E91" s="559">
        <v>44053</v>
      </c>
      <c r="F91" s="558" t="s">
        <v>1274</v>
      </c>
      <c r="G91" s="559">
        <v>44124</v>
      </c>
      <c r="H91" s="561">
        <v>250</v>
      </c>
    </row>
    <row r="92" spans="1:8" ht="40.9" customHeight="1">
      <c r="A92" s="551">
        <v>14</v>
      </c>
      <c r="B92" s="558" t="s">
        <v>1198</v>
      </c>
      <c r="C92" s="555" t="s">
        <v>1200</v>
      </c>
      <c r="D92" s="558" t="s">
        <v>1199</v>
      </c>
      <c r="E92" s="559">
        <v>44061</v>
      </c>
      <c r="F92" s="558" t="s">
        <v>1275</v>
      </c>
      <c r="G92" s="559">
        <v>44089</v>
      </c>
      <c r="H92" s="561">
        <v>0</v>
      </c>
    </row>
    <row r="93" spans="1:8" ht="40.9" customHeight="1">
      <c r="A93" s="551">
        <v>15</v>
      </c>
      <c r="B93" s="558" t="s">
        <v>1198</v>
      </c>
      <c r="C93" s="555" t="s">
        <v>1200</v>
      </c>
      <c r="D93" s="558" t="s">
        <v>1199</v>
      </c>
      <c r="E93" s="559">
        <v>44062</v>
      </c>
      <c r="F93" s="558" t="s">
        <v>1202</v>
      </c>
      <c r="G93" s="559">
        <v>44089</v>
      </c>
      <c r="H93" s="561">
        <v>0</v>
      </c>
    </row>
    <row r="94" spans="1:8" ht="40.9" customHeight="1">
      <c r="A94" s="551">
        <v>16</v>
      </c>
      <c r="B94" s="558" t="s">
        <v>1198</v>
      </c>
      <c r="C94" s="555" t="s">
        <v>1200</v>
      </c>
      <c r="D94" s="558" t="s">
        <v>1199</v>
      </c>
      <c r="E94" s="559">
        <v>44077</v>
      </c>
      <c r="F94" s="558" t="s">
        <v>1276</v>
      </c>
      <c r="G94" s="559">
        <v>44099</v>
      </c>
      <c r="H94" s="561">
        <v>0</v>
      </c>
    </row>
    <row r="95" spans="1:8" ht="40.9" customHeight="1">
      <c r="A95" s="551">
        <v>17</v>
      </c>
      <c r="B95" s="558" t="s">
        <v>1198</v>
      </c>
      <c r="C95" s="558" t="s">
        <v>1217</v>
      </c>
      <c r="D95" s="558" t="s">
        <v>1199</v>
      </c>
      <c r="E95" s="559">
        <v>44084</v>
      </c>
      <c r="F95" s="558" t="s">
        <v>1277</v>
      </c>
      <c r="G95" s="559">
        <v>44232</v>
      </c>
      <c r="H95" s="561">
        <v>417.1</v>
      </c>
    </row>
    <row r="96" spans="1:8" ht="40.9" customHeight="1">
      <c r="A96" s="551">
        <v>18</v>
      </c>
      <c r="B96" s="558" t="s">
        <v>1198</v>
      </c>
      <c r="C96" s="555" t="s">
        <v>1200</v>
      </c>
      <c r="D96" s="558" t="s">
        <v>1199</v>
      </c>
      <c r="E96" s="559">
        <v>44097</v>
      </c>
      <c r="F96" s="558" t="s">
        <v>1278</v>
      </c>
      <c r="G96" s="559">
        <v>44223</v>
      </c>
      <c r="H96" s="561">
        <v>0</v>
      </c>
    </row>
    <row r="97" spans="1:8" ht="40.9" customHeight="1">
      <c r="A97" s="551">
        <v>19</v>
      </c>
      <c r="B97" s="558" t="s">
        <v>1198</v>
      </c>
      <c r="C97" s="555" t="s">
        <v>1200</v>
      </c>
      <c r="D97" s="558" t="s">
        <v>1199</v>
      </c>
      <c r="E97" s="559">
        <v>44118</v>
      </c>
      <c r="F97" s="558" t="s">
        <v>1279</v>
      </c>
      <c r="G97" s="559">
        <v>44523</v>
      </c>
      <c r="H97" s="561">
        <v>3950</v>
      </c>
    </row>
    <row r="98" spans="1:8" ht="40.9" customHeight="1">
      <c r="A98" s="551">
        <v>20</v>
      </c>
      <c r="B98" s="558" t="s">
        <v>614</v>
      </c>
      <c r="C98" s="558" t="s">
        <v>1240</v>
      </c>
      <c r="D98" s="558" t="s">
        <v>1204</v>
      </c>
      <c r="E98" s="559">
        <v>44123</v>
      </c>
      <c r="F98" s="558" t="s">
        <v>1280</v>
      </c>
      <c r="G98" s="559">
        <v>44140</v>
      </c>
      <c r="H98" s="561">
        <v>2000</v>
      </c>
    </row>
    <row r="99" spans="1:8" ht="40.9" customHeight="1">
      <c r="A99" s="551">
        <v>21</v>
      </c>
      <c r="B99" s="558" t="s">
        <v>1198</v>
      </c>
      <c r="C99" s="555" t="s">
        <v>1200</v>
      </c>
      <c r="D99" s="558" t="s">
        <v>1199</v>
      </c>
      <c r="E99" s="559">
        <v>44135</v>
      </c>
      <c r="F99" s="558" t="s">
        <v>1249</v>
      </c>
      <c r="G99" s="559">
        <v>44155</v>
      </c>
      <c r="H99" s="561">
        <v>0</v>
      </c>
    </row>
    <row r="100" spans="1:8" ht="40.9" customHeight="1">
      <c r="A100" s="551">
        <v>22</v>
      </c>
      <c r="B100" s="555" t="s">
        <v>1281</v>
      </c>
      <c r="C100" s="555" t="s">
        <v>1281</v>
      </c>
      <c r="D100" s="555" t="s">
        <v>1204</v>
      </c>
      <c r="E100" s="556">
        <v>44167</v>
      </c>
      <c r="F100" s="555" t="s">
        <v>1282</v>
      </c>
      <c r="G100" s="556">
        <v>44299</v>
      </c>
      <c r="H100" s="560">
        <v>381.3</v>
      </c>
    </row>
    <row r="101" spans="1:8" ht="40.9" customHeight="1">
      <c r="A101" s="702" t="s">
        <v>1231</v>
      </c>
      <c r="B101" s="702"/>
      <c r="C101" s="702"/>
      <c r="D101" s="702"/>
      <c r="E101" s="702"/>
      <c r="F101" s="702"/>
      <c r="G101" s="702"/>
      <c r="H101" s="557">
        <v>27180.12</v>
      </c>
    </row>
    <row r="102" spans="1:8" ht="40.9" customHeight="1">
      <c r="A102" s="703" t="s">
        <v>1283</v>
      </c>
      <c r="B102" s="703"/>
      <c r="C102" s="703"/>
      <c r="D102" s="703"/>
      <c r="E102" s="703"/>
      <c r="F102" s="703"/>
      <c r="G102" s="703"/>
      <c r="H102" s="703"/>
    </row>
    <row r="103" spans="1:8" ht="40.9" customHeight="1">
      <c r="A103" s="551">
        <v>1</v>
      </c>
      <c r="B103" s="555" t="s">
        <v>1198</v>
      </c>
      <c r="C103" s="555" t="s">
        <v>1200</v>
      </c>
      <c r="D103" s="555" t="s">
        <v>1199</v>
      </c>
      <c r="E103" s="556">
        <v>44233</v>
      </c>
      <c r="F103" s="555" t="s">
        <v>1229</v>
      </c>
      <c r="G103" s="556">
        <v>44293</v>
      </c>
      <c r="H103" s="560">
        <v>3400</v>
      </c>
    </row>
    <row r="104" spans="1:8" ht="40.9" customHeight="1">
      <c r="A104" s="551">
        <v>2</v>
      </c>
      <c r="B104" s="555" t="s">
        <v>1198</v>
      </c>
      <c r="C104" s="555" t="s">
        <v>1217</v>
      </c>
      <c r="D104" s="555" t="s">
        <v>1199</v>
      </c>
      <c r="E104" s="556">
        <v>44250</v>
      </c>
      <c r="F104" s="555" t="s">
        <v>1284</v>
      </c>
      <c r="G104" s="556">
        <v>44466</v>
      </c>
      <c r="H104" s="560">
        <v>0</v>
      </c>
    </row>
    <row r="105" spans="1:8" ht="40.9" customHeight="1">
      <c r="A105" s="551">
        <v>3</v>
      </c>
      <c r="B105" s="555" t="s">
        <v>1198</v>
      </c>
      <c r="C105" s="555" t="s">
        <v>1200</v>
      </c>
      <c r="D105" s="555" t="s">
        <v>1199</v>
      </c>
      <c r="E105" s="556">
        <v>44252</v>
      </c>
      <c r="F105" s="555" t="s">
        <v>1285</v>
      </c>
      <c r="G105" s="556">
        <v>44263</v>
      </c>
      <c r="H105" s="560">
        <v>600</v>
      </c>
    </row>
    <row r="106" spans="1:8" ht="40.9" customHeight="1">
      <c r="A106" s="551">
        <v>4</v>
      </c>
      <c r="B106" s="555" t="s">
        <v>1198</v>
      </c>
      <c r="C106" s="555" t="s">
        <v>1200</v>
      </c>
      <c r="D106" s="555" t="s">
        <v>1199</v>
      </c>
      <c r="E106" s="556">
        <v>44253</v>
      </c>
      <c r="F106" s="555" t="s">
        <v>1229</v>
      </c>
      <c r="G106" s="556">
        <v>44288</v>
      </c>
      <c r="H106" s="560">
        <v>3604.41</v>
      </c>
    </row>
    <row r="107" spans="1:8" ht="40.9" customHeight="1">
      <c r="A107" s="551">
        <v>5</v>
      </c>
      <c r="B107" s="555" t="s">
        <v>1198</v>
      </c>
      <c r="C107" s="555" t="s">
        <v>1200</v>
      </c>
      <c r="D107" s="555" t="s">
        <v>1199</v>
      </c>
      <c r="E107" s="556">
        <v>44257</v>
      </c>
      <c r="F107" s="555" t="s">
        <v>1229</v>
      </c>
      <c r="G107" s="556">
        <v>44288</v>
      </c>
      <c r="H107" s="560">
        <v>5423.88</v>
      </c>
    </row>
    <row r="108" spans="1:8" ht="40.9" customHeight="1">
      <c r="A108" s="551">
        <v>6</v>
      </c>
      <c r="B108" s="555" t="s">
        <v>1198</v>
      </c>
      <c r="C108" s="555" t="s">
        <v>1200</v>
      </c>
      <c r="D108" s="555" t="s">
        <v>1199</v>
      </c>
      <c r="E108" s="556">
        <v>44257</v>
      </c>
      <c r="F108" s="555" t="s">
        <v>1229</v>
      </c>
      <c r="G108" s="556">
        <v>44284</v>
      </c>
      <c r="H108" s="560">
        <v>788</v>
      </c>
    </row>
    <row r="109" spans="1:8" ht="40.9" customHeight="1">
      <c r="A109" s="551">
        <v>7</v>
      </c>
      <c r="B109" s="555" t="s">
        <v>1198</v>
      </c>
      <c r="C109" s="555" t="s">
        <v>1200</v>
      </c>
      <c r="D109" s="555" t="s">
        <v>1199</v>
      </c>
      <c r="E109" s="556">
        <v>44268</v>
      </c>
      <c r="F109" s="555" t="s">
        <v>1202</v>
      </c>
      <c r="G109" s="556">
        <v>44753</v>
      </c>
      <c r="H109" s="560">
        <v>12054.6</v>
      </c>
    </row>
    <row r="110" spans="1:8" ht="40.9" customHeight="1">
      <c r="A110" s="551">
        <v>8</v>
      </c>
      <c r="B110" s="555" t="s">
        <v>1198</v>
      </c>
      <c r="C110" s="555" t="s">
        <v>1200</v>
      </c>
      <c r="D110" s="555" t="s">
        <v>1199</v>
      </c>
      <c r="E110" s="556">
        <v>44268</v>
      </c>
      <c r="F110" s="555" t="s">
        <v>1286</v>
      </c>
      <c r="G110" s="556">
        <v>44313</v>
      </c>
      <c r="H110" s="560">
        <v>1125.7</v>
      </c>
    </row>
    <row r="111" spans="1:8" ht="40.9" customHeight="1">
      <c r="A111" s="551">
        <v>9</v>
      </c>
      <c r="B111" s="555" t="s">
        <v>1198</v>
      </c>
      <c r="C111" s="555" t="s">
        <v>1200</v>
      </c>
      <c r="D111" s="555" t="s">
        <v>1199</v>
      </c>
      <c r="E111" s="556">
        <v>44269</v>
      </c>
      <c r="F111" s="555" t="s">
        <v>1287</v>
      </c>
      <c r="G111" s="556">
        <v>44301</v>
      </c>
      <c r="H111" s="560">
        <v>0</v>
      </c>
    </row>
    <row r="112" spans="1:8" ht="40.9" customHeight="1">
      <c r="A112" s="551">
        <v>10</v>
      </c>
      <c r="B112" s="555" t="s">
        <v>64</v>
      </c>
      <c r="C112" s="555" t="s">
        <v>64</v>
      </c>
      <c r="D112" s="555" t="s">
        <v>1204</v>
      </c>
      <c r="E112" s="556">
        <v>44271</v>
      </c>
      <c r="F112" s="555" t="s">
        <v>1288</v>
      </c>
      <c r="G112" s="556">
        <v>44308</v>
      </c>
      <c r="H112" s="560">
        <v>8351.31</v>
      </c>
    </row>
    <row r="113" spans="1:8" ht="40.9" customHeight="1">
      <c r="A113" s="551">
        <v>11</v>
      </c>
      <c r="B113" s="555" t="s">
        <v>1198</v>
      </c>
      <c r="C113" s="555" t="s">
        <v>1200</v>
      </c>
      <c r="D113" s="555" t="s">
        <v>1199</v>
      </c>
      <c r="E113" s="556">
        <v>44294</v>
      </c>
      <c r="F113" s="555" t="s">
        <v>1289</v>
      </c>
      <c r="G113" s="556">
        <v>44615</v>
      </c>
      <c r="H113" s="562">
        <v>6100.16</v>
      </c>
    </row>
    <row r="114" spans="1:8" ht="40.9" customHeight="1">
      <c r="A114" s="551">
        <v>12</v>
      </c>
      <c r="B114" s="555" t="s">
        <v>1198</v>
      </c>
      <c r="C114" s="555" t="s">
        <v>1200</v>
      </c>
      <c r="D114" s="555" t="s">
        <v>1199</v>
      </c>
      <c r="E114" s="556">
        <v>44301</v>
      </c>
      <c r="F114" s="555" t="s">
        <v>1290</v>
      </c>
      <c r="G114" s="556">
        <v>44315</v>
      </c>
      <c r="H114" s="560">
        <v>0</v>
      </c>
    </row>
    <row r="115" spans="1:8" ht="40.9" customHeight="1">
      <c r="A115" s="551">
        <v>13</v>
      </c>
      <c r="B115" s="555" t="s">
        <v>1198</v>
      </c>
      <c r="C115" s="555" t="s">
        <v>1200</v>
      </c>
      <c r="D115" s="555" t="s">
        <v>1199</v>
      </c>
      <c r="E115" s="556">
        <v>44318</v>
      </c>
      <c r="F115" s="555" t="s">
        <v>1291</v>
      </c>
      <c r="G115" s="556">
        <v>44425</v>
      </c>
      <c r="H115" s="560">
        <v>1930</v>
      </c>
    </row>
    <row r="116" spans="1:8" ht="40.9" customHeight="1">
      <c r="A116" s="551">
        <v>14</v>
      </c>
      <c r="B116" s="555" t="s">
        <v>1198</v>
      </c>
      <c r="C116" s="555" t="s">
        <v>1200</v>
      </c>
      <c r="D116" s="555" t="s">
        <v>1199</v>
      </c>
      <c r="E116" s="556">
        <v>44319</v>
      </c>
      <c r="F116" s="555" t="s">
        <v>1292</v>
      </c>
      <c r="G116" s="556">
        <v>44354</v>
      </c>
      <c r="H116" s="560">
        <v>0</v>
      </c>
    </row>
    <row r="117" spans="1:8" ht="40.9" customHeight="1">
      <c r="A117" s="551">
        <v>15</v>
      </c>
      <c r="B117" s="555" t="s">
        <v>1293</v>
      </c>
      <c r="C117" s="555" t="s">
        <v>1200</v>
      </c>
      <c r="D117" s="555" t="s">
        <v>1207</v>
      </c>
      <c r="E117" s="556">
        <v>44322</v>
      </c>
      <c r="F117" s="555" t="s">
        <v>1294</v>
      </c>
      <c r="G117" s="556">
        <v>44329</v>
      </c>
      <c r="H117" s="560">
        <v>320</v>
      </c>
    </row>
    <row r="118" spans="1:8" ht="40.9" customHeight="1">
      <c r="A118" s="551">
        <v>16</v>
      </c>
      <c r="B118" s="555" t="s">
        <v>1198</v>
      </c>
      <c r="C118" s="555" t="s">
        <v>1200</v>
      </c>
      <c r="D118" s="555" t="s">
        <v>1199</v>
      </c>
      <c r="E118" s="556">
        <v>44326</v>
      </c>
      <c r="F118" s="555" t="s">
        <v>1295</v>
      </c>
      <c r="G118" s="556">
        <v>44371</v>
      </c>
      <c r="H118" s="560">
        <v>0</v>
      </c>
    </row>
    <row r="119" spans="1:8" ht="40.9" customHeight="1">
      <c r="A119" s="551">
        <v>17</v>
      </c>
      <c r="B119" s="555" t="s">
        <v>1198</v>
      </c>
      <c r="C119" s="555" t="s">
        <v>1200</v>
      </c>
      <c r="D119" s="555" t="s">
        <v>1199</v>
      </c>
      <c r="E119" s="556">
        <v>44326</v>
      </c>
      <c r="F119" s="555" t="s">
        <v>1249</v>
      </c>
      <c r="G119" s="556">
        <v>44355</v>
      </c>
      <c r="H119" s="560">
        <v>0</v>
      </c>
    </row>
    <row r="120" spans="1:8" ht="40.9" customHeight="1">
      <c r="A120" s="551">
        <v>18</v>
      </c>
      <c r="B120" s="555" t="s">
        <v>1198</v>
      </c>
      <c r="C120" s="555" t="s">
        <v>1200</v>
      </c>
      <c r="D120" s="555" t="s">
        <v>1199</v>
      </c>
      <c r="E120" s="556">
        <v>44328</v>
      </c>
      <c r="F120" s="555" t="s">
        <v>1296</v>
      </c>
      <c r="G120" s="556">
        <v>44361</v>
      </c>
      <c r="H120" s="560">
        <v>0</v>
      </c>
    </row>
    <row r="121" spans="1:8" ht="40.9" customHeight="1">
      <c r="A121" s="551">
        <v>19</v>
      </c>
      <c r="B121" s="555" t="s">
        <v>1297</v>
      </c>
      <c r="C121" s="555" t="s">
        <v>1200</v>
      </c>
      <c r="D121" s="555" t="s">
        <v>1298</v>
      </c>
      <c r="E121" s="556">
        <v>44342</v>
      </c>
      <c r="F121" s="555" t="s">
        <v>1299</v>
      </c>
      <c r="G121" s="556">
        <v>44530</v>
      </c>
      <c r="H121" s="560">
        <v>150</v>
      </c>
    </row>
    <row r="122" spans="1:8" ht="40.9" customHeight="1">
      <c r="A122" s="551">
        <v>20</v>
      </c>
      <c r="B122" s="555" t="s">
        <v>1198</v>
      </c>
      <c r="C122" s="555" t="s">
        <v>1217</v>
      </c>
      <c r="D122" s="555" t="s">
        <v>1199</v>
      </c>
      <c r="E122" s="556">
        <v>44355</v>
      </c>
      <c r="F122" s="555" t="s">
        <v>1300</v>
      </c>
      <c r="G122" s="556">
        <v>44411</v>
      </c>
      <c r="H122" s="560">
        <v>0</v>
      </c>
    </row>
    <row r="123" spans="1:8" ht="40.9" customHeight="1">
      <c r="A123" s="551">
        <v>21</v>
      </c>
      <c r="B123" s="555" t="s">
        <v>1198</v>
      </c>
      <c r="C123" s="555" t="s">
        <v>1200</v>
      </c>
      <c r="D123" s="555" t="s">
        <v>1199</v>
      </c>
      <c r="E123" s="556">
        <v>44364</v>
      </c>
      <c r="F123" s="555" t="s">
        <v>1301</v>
      </c>
      <c r="G123" s="556">
        <v>44390</v>
      </c>
      <c r="H123" s="560">
        <v>0</v>
      </c>
    </row>
    <row r="124" spans="1:8" ht="40.9" customHeight="1">
      <c r="A124" s="551">
        <v>22</v>
      </c>
      <c r="B124" s="555" t="s">
        <v>1198</v>
      </c>
      <c r="C124" s="555" t="s">
        <v>1200</v>
      </c>
      <c r="D124" s="555" t="s">
        <v>1199</v>
      </c>
      <c r="E124" s="556">
        <v>44364</v>
      </c>
      <c r="F124" s="555" t="s">
        <v>1302</v>
      </c>
      <c r="G124" s="556">
        <v>44389</v>
      </c>
      <c r="H124" s="560">
        <v>0</v>
      </c>
    </row>
    <row r="125" spans="1:8" ht="40.9" customHeight="1">
      <c r="A125" s="551">
        <v>23</v>
      </c>
      <c r="B125" s="555" t="s">
        <v>65</v>
      </c>
      <c r="C125" s="555" t="s">
        <v>65</v>
      </c>
      <c r="D125" s="555" t="s">
        <v>1204</v>
      </c>
      <c r="E125" s="556">
        <v>44369</v>
      </c>
      <c r="F125" s="555" t="s">
        <v>1303</v>
      </c>
      <c r="G125" s="556">
        <v>44390</v>
      </c>
      <c r="H125" s="560">
        <v>3515.43</v>
      </c>
    </row>
    <row r="126" spans="1:8" ht="40.9" customHeight="1">
      <c r="A126" s="551">
        <v>24</v>
      </c>
      <c r="B126" s="555" t="s">
        <v>1198</v>
      </c>
      <c r="C126" s="555" t="s">
        <v>1200</v>
      </c>
      <c r="D126" s="555" t="s">
        <v>1199</v>
      </c>
      <c r="E126" s="556">
        <v>44372</v>
      </c>
      <c r="F126" s="555" t="s">
        <v>1202</v>
      </c>
      <c r="G126" s="556">
        <v>44442</v>
      </c>
      <c r="H126" s="560">
        <v>0</v>
      </c>
    </row>
    <row r="127" spans="1:8" ht="40.9" customHeight="1">
      <c r="A127" s="551">
        <v>25</v>
      </c>
      <c r="B127" s="555" t="s">
        <v>1198</v>
      </c>
      <c r="C127" s="555" t="s">
        <v>1200</v>
      </c>
      <c r="D127" s="555" t="s">
        <v>1199</v>
      </c>
      <c r="E127" s="556">
        <v>44379</v>
      </c>
      <c r="F127" s="555" t="s">
        <v>1286</v>
      </c>
      <c r="G127" s="556">
        <v>44404</v>
      </c>
      <c r="H127" s="560">
        <v>0</v>
      </c>
    </row>
    <row r="128" spans="1:8" ht="40.9" customHeight="1">
      <c r="A128" s="551">
        <v>26</v>
      </c>
      <c r="B128" s="555" t="s">
        <v>1198</v>
      </c>
      <c r="C128" s="555" t="s">
        <v>1200</v>
      </c>
      <c r="D128" s="555" t="s">
        <v>1199</v>
      </c>
      <c r="E128" s="556">
        <v>44388</v>
      </c>
      <c r="F128" s="555" t="s">
        <v>1202</v>
      </c>
      <c r="G128" s="556">
        <v>44431</v>
      </c>
      <c r="H128" s="560">
        <v>0</v>
      </c>
    </row>
    <row r="129" spans="1:8" ht="40.9" customHeight="1">
      <c r="A129" s="551">
        <v>27</v>
      </c>
      <c r="B129" s="555" t="s">
        <v>1198</v>
      </c>
      <c r="C129" s="555" t="s">
        <v>1200</v>
      </c>
      <c r="D129" s="555" t="s">
        <v>1199</v>
      </c>
      <c r="E129" s="556">
        <v>44389</v>
      </c>
      <c r="F129" s="555" t="s">
        <v>1202</v>
      </c>
      <c r="G129" s="556">
        <v>44424</v>
      </c>
      <c r="H129" s="560">
        <v>270</v>
      </c>
    </row>
    <row r="130" spans="1:8" ht="40.9" customHeight="1">
      <c r="A130" s="551">
        <v>28</v>
      </c>
      <c r="B130" s="555" t="s">
        <v>1198</v>
      </c>
      <c r="C130" s="555" t="s">
        <v>1200</v>
      </c>
      <c r="D130" s="555" t="s">
        <v>1199</v>
      </c>
      <c r="E130" s="556">
        <v>44390</v>
      </c>
      <c r="F130" s="555" t="s">
        <v>1202</v>
      </c>
      <c r="G130" s="556">
        <v>44419</v>
      </c>
      <c r="H130" s="560">
        <v>337.42</v>
      </c>
    </row>
    <row r="131" spans="1:8" ht="40.9" customHeight="1">
      <c r="A131" s="551">
        <v>29</v>
      </c>
      <c r="B131" s="555" t="s">
        <v>1198</v>
      </c>
      <c r="C131" s="555" t="s">
        <v>1200</v>
      </c>
      <c r="D131" s="555" t="s">
        <v>1199</v>
      </c>
      <c r="E131" s="556">
        <v>44403</v>
      </c>
      <c r="F131" s="555" t="s">
        <v>1304</v>
      </c>
      <c r="G131" s="556">
        <v>44480</v>
      </c>
      <c r="H131" s="560">
        <v>690</v>
      </c>
    </row>
    <row r="132" spans="1:8" ht="40.9" customHeight="1">
      <c r="A132" s="551">
        <v>30</v>
      </c>
      <c r="B132" s="555" t="s">
        <v>1198</v>
      </c>
      <c r="C132" s="555" t="s">
        <v>1200</v>
      </c>
      <c r="D132" s="555" t="s">
        <v>1199</v>
      </c>
      <c r="E132" s="556">
        <v>44405</v>
      </c>
      <c r="F132" s="555" t="s">
        <v>1202</v>
      </c>
      <c r="G132" s="556">
        <v>44425</v>
      </c>
      <c r="H132" s="560">
        <v>760</v>
      </c>
    </row>
    <row r="133" spans="1:8" ht="40.9" customHeight="1">
      <c r="A133" s="551">
        <v>31</v>
      </c>
      <c r="B133" s="555" t="s">
        <v>1198</v>
      </c>
      <c r="C133" s="555" t="s">
        <v>1200</v>
      </c>
      <c r="D133" s="555" t="s">
        <v>1199</v>
      </c>
      <c r="E133" s="556">
        <v>44424</v>
      </c>
      <c r="F133" s="555" t="s">
        <v>1202</v>
      </c>
      <c r="G133" s="556">
        <v>44467</v>
      </c>
      <c r="H133" s="560">
        <v>380.99</v>
      </c>
    </row>
    <row r="134" spans="1:8" ht="40.9" customHeight="1">
      <c r="A134" s="551">
        <v>32</v>
      </c>
      <c r="B134" s="555" t="s">
        <v>1198</v>
      </c>
      <c r="C134" s="555" t="s">
        <v>1200</v>
      </c>
      <c r="D134" s="555" t="s">
        <v>1199</v>
      </c>
      <c r="E134" s="556">
        <v>44446</v>
      </c>
      <c r="F134" s="555" t="s">
        <v>1305</v>
      </c>
      <c r="G134" s="556">
        <v>44516</v>
      </c>
      <c r="H134" s="560">
        <v>0</v>
      </c>
    </row>
    <row r="135" spans="1:8" ht="40.9" customHeight="1">
      <c r="A135" s="551">
        <v>33</v>
      </c>
      <c r="B135" s="555" t="s">
        <v>66</v>
      </c>
      <c r="C135" s="555" t="s">
        <v>66</v>
      </c>
      <c r="D135" s="555" t="s">
        <v>1204</v>
      </c>
      <c r="E135" s="556">
        <v>44452</v>
      </c>
      <c r="F135" s="555" t="s">
        <v>1306</v>
      </c>
      <c r="G135" s="556">
        <v>44487</v>
      </c>
      <c r="H135" s="560">
        <v>996</v>
      </c>
    </row>
    <row r="136" spans="1:8" ht="40.9" customHeight="1">
      <c r="A136" s="551">
        <v>34</v>
      </c>
      <c r="B136" s="555" t="s">
        <v>1198</v>
      </c>
      <c r="C136" s="555" t="s">
        <v>1200</v>
      </c>
      <c r="D136" s="555" t="s">
        <v>1199</v>
      </c>
      <c r="E136" s="556">
        <v>44536</v>
      </c>
      <c r="F136" s="555" t="s">
        <v>1307</v>
      </c>
      <c r="G136" s="556">
        <v>44550</v>
      </c>
      <c r="H136" s="560">
        <v>0</v>
      </c>
    </row>
    <row r="137" spans="1:8" ht="40.9" customHeight="1">
      <c r="A137" s="709" t="s">
        <v>1231</v>
      </c>
      <c r="B137" s="710"/>
      <c r="C137" s="710"/>
      <c r="D137" s="710"/>
      <c r="E137" s="710"/>
      <c r="F137" s="710"/>
      <c r="G137" s="710"/>
      <c r="H137" s="557">
        <v>50797.899999999994</v>
      </c>
    </row>
    <row r="138" spans="1:8" ht="40.9" customHeight="1">
      <c r="A138" s="703" t="s">
        <v>1308</v>
      </c>
      <c r="B138" s="703"/>
      <c r="C138" s="703"/>
      <c r="D138" s="703"/>
      <c r="E138" s="703"/>
      <c r="F138" s="703"/>
      <c r="G138" s="703"/>
      <c r="H138" s="703"/>
    </row>
    <row r="139" spans="1:8" ht="40.9" customHeight="1">
      <c r="A139" s="551">
        <v>1</v>
      </c>
      <c r="B139" s="555" t="s">
        <v>1198</v>
      </c>
      <c r="C139" s="555" t="s">
        <v>1200</v>
      </c>
      <c r="D139" s="555" t="s">
        <v>1199</v>
      </c>
      <c r="E139" s="556">
        <v>44578</v>
      </c>
      <c r="F139" s="555" t="s">
        <v>1309</v>
      </c>
      <c r="G139" s="556">
        <v>44602</v>
      </c>
      <c r="H139" s="560">
        <v>445.12</v>
      </c>
    </row>
    <row r="140" spans="1:8" ht="40.9" customHeight="1">
      <c r="A140" s="551">
        <v>2</v>
      </c>
      <c r="B140" s="555" t="s">
        <v>1310</v>
      </c>
      <c r="C140" s="555" t="s">
        <v>1310</v>
      </c>
      <c r="D140" s="555" t="s">
        <v>1204</v>
      </c>
      <c r="E140" s="556">
        <v>44585</v>
      </c>
      <c r="F140" s="555" t="s">
        <v>1311</v>
      </c>
      <c r="G140" s="556">
        <v>44676</v>
      </c>
      <c r="H140" s="560">
        <v>35419</v>
      </c>
    </row>
    <row r="141" spans="1:8" ht="40.9" customHeight="1">
      <c r="A141" s="551">
        <v>3</v>
      </c>
      <c r="B141" s="555" t="s">
        <v>64</v>
      </c>
      <c r="C141" s="555" t="s">
        <v>64</v>
      </c>
      <c r="D141" s="555" t="s">
        <v>1312</v>
      </c>
      <c r="E141" s="556">
        <v>44586</v>
      </c>
      <c r="F141" s="555" t="s">
        <v>1313</v>
      </c>
      <c r="G141" s="556">
        <v>44613</v>
      </c>
      <c r="H141" s="560">
        <v>344.4</v>
      </c>
    </row>
    <row r="142" spans="1:8" ht="40.9" customHeight="1">
      <c r="A142" s="551">
        <v>4</v>
      </c>
      <c r="B142" s="555" t="s">
        <v>1281</v>
      </c>
      <c r="C142" s="555" t="s">
        <v>1281</v>
      </c>
      <c r="D142" s="555" t="s">
        <v>1204</v>
      </c>
      <c r="E142" s="556">
        <v>44591</v>
      </c>
      <c r="F142" s="555" t="s">
        <v>1314</v>
      </c>
      <c r="G142" s="556">
        <v>44617</v>
      </c>
      <c r="H142" s="560">
        <v>77972</v>
      </c>
    </row>
    <row r="143" spans="1:8" ht="40.9" customHeight="1">
      <c r="A143" s="551">
        <v>5</v>
      </c>
      <c r="B143" s="555" t="s">
        <v>1198</v>
      </c>
      <c r="C143" s="555" t="s">
        <v>1200</v>
      </c>
      <c r="D143" s="555" t="s">
        <v>1199</v>
      </c>
      <c r="E143" s="556">
        <v>44591</v>
      </c>
      <c r="F143" s="555" t="s">
        <v>1315</v>
      </c>
      <c r="G143" s="556">
        <v>44615</v>
      </c>
      <c r="H143" s="560">
        <v>432.5</v>
      </c>
    </row>
    <row r="144" spans="1:8" ht="40.9" customHeight="1">
      <c r="A144" s="551">
        <v>6</v>
      </c>
      <c r="B144" s="555" t="s">
        <v>1271</v>
      </c>
      <c r="C144" s="555" t="s">
        <v>1271</v>
      </c>
      <c r="D144" s="555" t="s">
        <v>1204</v>
      </c>
      <c r="E144" s="556">
        <v>44594</v>
      </c>
      <c r="F144" s="555" t="s">
        <v>1316</v>
      </c>
      <c r="G144" s="556">
        <v>44621</v>
      </c>
      <c r="H144" s="560">
        <v>1590</v>
      </c>
    </row>
    <row r="145" spans="1:8" ht="40.9" customHeight="1">
      <c r="A145" s="551">
        <v>7</v>
      </c>
      <c r="B145" s="555" t="s">
        <v>1198</v>
      </c>
      <c r="C145" s="555" t="s">
        <v>1200</v>
      </c>
      <c r="D145" s="555" t="s">
        <v>1199</v>
      </c>
      <c r="E145" s="556">
        <v>44596</v>
      </c>
      <c r="F145" s="555" t="s">
        <v>1309</v>
      </c>
      <c r="G145" s="556">
        <v>44614</v>
      </c>
      <c r="H145" s="560">
        <v>254.02</v>
      </c>
    </row>
    <row r="146" spans="1:8" ht="40.9" customHeight="1">
      <c r="A146" s="551">
        <v>8</v>
      </c>
      <c r="B146" s="555" t="s">
        <v>1198</v>
      </c>
      <c r="C146" s="555" t="s">
        <v>1200</v>
      </c>
      <c r="D146" s="555" t="s">
        <v>1199</v>
      </c>
      <c r="E146" s="556">
        <v>44602</v>
      </c>
      <c r="F146" s="555" t="s">
        <v>1317</v>
      </c>
      <c r="G146" s="556">
        <v>44645</v>
      </c>
      <c r="H146" s="560">
        <v>0</v>
      </c>
    </row>
    <row r="147" spans="1:8" ht="40.9" customHeight="1">
      <c r="A147" s="551">
        <v>9</v>
      </c>
      <c r="B147" s="555" t="s">
        <v>1198</v>
      </c>
      <c r="C147" s="555" t="s">
        <v>1200</v>
      </c>
      <c r="D147" s="555" t="s">
        <v>1199</v>
      </c>
      <c r="E147" s="556">
        <v>44603</v>
      </c>
      <c r="F147" s="555" t="s">
        <v>1220</v>
      </c>
      <c r="G147" s="556">
        <v>44704</v>
      </c>
      <c r="H147" s="560">
        <v>0</v>
      </c>
    </row>
    <row r="148" spans="1:8" ht="40.9" customHeight="1">
      <c r="A148" s="551">
        <v>10</v>
      </c>
      <c r="B148" s="555" t="s">
        <v>1198</v>
      </c>
      <c r="C148" s="555" t="s">
        <v>1200</v>
      </c>
      <c r="D148" s="555" t="s">
        <v>1199</v>
      </c>
      <c r="E148" s="556">
        <v>44605</v>
      </c>
      <c r="F148" s="555" t="s">
        <v>1318</v>
      </c>
      <c r="G148" s="556">
        <v>44698</v>
      </c>
      <c r="H148" s="560">
        <v>727.87</v>
      </c>
    </row>
    <row r="149" spans="1:8" ht="40.9" customHeight="1">
      <c r="A149" s="551">
        <v>11</v>
      </c>
      <c r="B149" s="555" t="s">
        <v>1198</v>
      </c>
      <c r="C149" s="555" t="s">
        <v>1200</v>
      </c>
      <c r="D149" s="555" t="s">
        <v>1199</v>
      </c>
      <c r="E149" s="556">
        <v>44607</v>
      </c>
      <c r="F149" s="555" t="s">
        <v>1220</v>
      </c>
      <c r="G149" s="556">
        <v>44643</v>
      </c>
      <c r="H149" s="560">
        <v>2950.22</v>
      </c>
    </row>
    <row r="150" spans="1:8" ht="40.9" customHeight="1">
      <c r="A150" s="551">
        <v>12</v>
      </c>
      <c r="B150" s="555" t="s">
        <v>1198</v>
      </c>
      <c r="C150" s="555" t="s">
        <v>1198</v>
      </c>
      <c r="D150" s="555" t="s">
        <v>1204</v>
      </c>
      <c r="E150" s="556">
        <v>44611</v>
      </c>
      <c r="F150" s="555" t="s">
        <v>1319</v>
      </c>
      <c r="G150" s="556">
        <v>44652</v>
      </c>
      <c r="H150" s="560">
        <v>3740.43</v>
      </c>
    </row>
    <row r="151" spans="1:8" ht="40.9" customHeight="1">
      <c r="A151" s="551">
        <v>13</v>
      </c>
      <c r="B151" s="555" t="s">
        <v>1198</v>
      </c>
      <c r="C151" s="555" t="s">
        <v>1198</v>
      </c>
      <c r="D151" s="555" t="s">
        <v>1204</v>
      </c>
      <c r="E151" s="556">
        <v>44611</v>
      </c>
      <c r="F151" s="555" t="s">
        <v>1320</v>
      </c>
      <c r="G151" s="556">
        <v>44637</v>
      </c>
      <c r="H151" s="560">
        <v>2776.76</v>
      </c>
    </row>
    <row r="152" spans="1:8" ht="40.9" customHeight="1">
      <c r="A152" s="551">
        <v>14</v>
      </c>
      <c r="B152" s="555" t="s">
        <v>1198</v>
      </c>
      <c r="C152" s="555" t="s">
        <v>1200</v>
      </c>
      <c r="D152" s="555" t="s">
        <v>1199</v>
      </c>
      <c r="E152" s="556">
        <v>44611</v>
      </c>
      <c r="F152" s="555" t="s">
        <v>1321</v>
      </c>
      <c r="G152" s="556">
        <v>44645</v>
      </c>
      <c r="H152" s="560">
        <v>0</v>
      </c>
    </row>
    <row r="153" spans="1:8" ht="40.9" customHeight="1">
      <c r="A153" s="551">
        <v>15</v>
      </c>
      <c r="B153" s="555" t="s">
        <v>1198</v>
      </c>
      <c r="C153" s="555" t="s">
        <v>1200</v>
      </c>
      <c r="D153" s="555" t="s">
        <v>1199</v>
      </c>
      <c r="E153" s="556">
        <v>44617</v>
      </c>
      <c r="F153" s="555" t="s">
        <v>1202</v>
      </c>
      <c r="G153" s="556">
        <v>44648</v>
      </c>
      <c r="H153" s="560">
        <v>138.91999999999999</v>
      </c>
    </row>
    <row r="154" spans="1:8" ht="40.9" customHeight="1">
      <c r="A154" s="551">
        <v>16</v>
      </c>
      <c r="B154" s="555" t="s">
        <v>1198</v>
      </c>
      <c r="C154" s="555" t="s">
        <v>1200</v>
      </c>
      <c r="D154" s="555" t="s">
        <v>1199</v>
      </c>
      <c r="E154" s="556">
        <v>44618</v>
      </c>
      <c r="F154" s="555" t="s">
        <v>1229</v>
      </c>
      <c r="G154" s="556">
        <v>44697</v>
      </c>
      <c r="H154" s="560">
        <v>200</v>
      </c>
    </row>
    <row r="155" spans="1:8" ht="40.9" customHeight="1">
      <c r="A155" s="551">
        <v>17</v>
      </c>
      <c r="B155" s="555" t="s">
        <v>1198</v>
      </c>
      <c r="C155" s="555" t="s">
        <v>1200</v>
      </c>
      <c r="D155" s="555" t="s">
        <v>1199</v>
      </c>
      <c r="E155" s="556">
        <v>44622</v>
      </c>
      <c r="F155" s="555" t="s">
        <v>1202</v>
      </c>
      <c r="G155" s="556">
        <v>44678</v>
      </c>
      <c r="H155" s="560">
        <v>0</v>
      </c>
    </row>
    <row r="156" spans="1:8" ht="40.9" customHeight="1">
      <c r="A156" s="551">
        <v>18</v>
      </c>
      <c r="B156" s="555" t="s">
        <v>1198</v>
      </c>
      <c r="C156" s="555" t="s">
        <v>1217</v>
      </c>
      <c r="D156" s="555" t="s">
        <v>1199</v>
      </c>
      <c r="E156" s="556">
        <v>44623</v>
      </c>
      <c r="F156" s="555" t="s">
        <v>1309</v>
      </c>
      <c r="G156" s="556">
        <v>44782</v>
      </c>
      <c r="H156" s="560">
        <v>0</v>
      </c>
    </row>
    <row r="157" spans="1:8" ht="40.9" customHeight="1">
      <c r="A157" s="551">
        <v>19</v>
      </c>
      <c r="B157" s="555" t="s">
        <v>1198</v>
      </c>
      <c r="C157" s="555" t="s">
        <v>1200</v>
      </c>
      <c r="D157" s="555" t="s">
        <v>1207</v>
      </c>
      <c r="E157" s="556">
        <v>44623</v>
      </c>
      <c r="F157" s="555" t="s">
        <v>1322</v>
      </c>
      <c r="G157" s="556">
        <v>44833</v>
      </c>
      <c r="H157" s="560">
        <v>0</v>
      </c>
    </row>
    <row r="158" spans="1:8" ht="40.9" customHeight="1">
      <c r="A158" s="551">
        <v>20</v>
      </c>
      <c r="B158" s="555" t="s">
        <v>1198</v>
      </c>
      <c r="C158" s="555" t="s">
        <v>1200</v>
      </c>
      <c r="D158" s="555" t="s">
        <v>1199</v>
      </c>
      <c r="E158" s="556">
        <v>44623</v>
      </c>
      <c r="F158" s="555" t="s">
        <v>1323</v>
      </c>
      <c r="G158" s="556">
        <v>44685</v>
      </c>
      <c r="H158" s="560">
        <v>770.72</v>
      </c>
    </row>
    <row r="159" spans="1:8" ht="40.9" customHeight="1">
      <c r="A159" s="551">
        <v>21</v>
      </c>
      <c r="B159" s="555" t="s">
        <v>1198</v>
      </c>
      <c r="C159" s="555" t="s">
        <v>1200</v>
      </c>
      <c r="D159" s="555" t="s">
        <v>1199</v>
      </c>
      <c r="E159" s="556">
        <v>44636</v>
      </c>
      <c r="F159" s="555" t="s">
        <v>1229</v>
      </c>
      <c r="G159" s="556">
        <v>44692</v>
      </c>
      <c r="H159" s="560">
        <v>0</v>
      </c>
    </row>
    <row r="160" spans="1:8" ht="40.9" customHeight="1">
      <c r="A160" s="551">
        <v>22</v>
      </c>
      <c r="B160" s="555" t="s">
        <v>1240</v>
      </c>
      <c r="C160" s="555" t="s">
        <v>1240</v>
      </c>
      <c r="D160" s="555" t="s">
        <v>1204</v>
      </c>
      <c r="E160" s="556">
        <v>44642</v>
      </c>
      <c r="F160" s="555" t="s">
        <v>1324</v>
      </c>
      <c r="G160" s="556">
        <v>44718</v>
      </c>
      <c r="H160" s="560">
        <v>500</v>
      </c>
    </row>
    <row r="161" spans="1:8" ht="40.9" customHeight="1">
      <c r="A161" s="551">
        <v>23</v>
      </c>
      <c r="B161" s="555" t="s">
        <v>1198</v>
      </c>
      <c r="C161" s="555" t="s">
        <v>1200</v>
      </c>
      <c r="D161" s="555" t="s">
        <v>1199</v>
      </c>
      <c r="E161" s="556">
        <v>44644</v>
      </c>
      <c r="F161" s="555" t="s">
        <v>1325</v>
      </c>
      <c r="G161" s="556">
        <v>44691</v>
      </c>
      <c r="H161" s="560">
        <v>0</v>
      </c>
    </row>
    <row r="162" spans="1:8" ht="40.9" customHeight="1">
      <c r="A162" s="551">
        <v>24</v>
      </c>
      <c r="B162" s="555" t="s">
        <v>1198</v>
      </c>
      <c r="C162" s="555" t="s">
        <v>1200</v>
      </c>
      <c r="D162" s="555" t="s">
        <v>1199</v>
      </c>
      <c r="E162" s="556">
        <v>44651</v>
      </c>
      <c r="F162" s="555" t="s">
        <v>1220</v>
      </c>
      <c r="G162" s="556">
        <v>44683</v>
      </c>
      <c r="H162" s="560">
        <v>668.02</v>
      </c>
    </row>
    <row r="163" spans="1:8" ht="40.9" customHeight="1">
      <c r="A163" s="551">
        <v>25</v>
      </c>
      <c r="B163" s="555" t="s">
        <v>614</v>
      </c>
      <c r="C163" s="555" t="s">
        <v>614</v>
      </c>
      <c r="D163" s="555" t="s">
        <v>1204</v>
      </c>
      <c r="E163" s="556">
        <v>44657</v>
      </c>
      <c r="F163" s="555" t="s">
        <v>1326</v>
      </c>
      <c r="G163" s="556">
        <v>44694</v>
      </c>
      <c r="H163" s="560">
        <v>8757.15</v>
      </c>
    </row>
    <row r="164" spans="1:8" ht="40.9" customHeight="1">
      <c r="A164" s="551">
        <v>26</v>
      </c>
      <c r="B164" s="555" t="s">
        <v>1198</v>
      </c>
      <c r="C164" s="555" t="s">
        <v>1198</v>
      </c>
      <c r="D164" s="555" t="s">
        <v>1204</v>
      </c>
      <c r="E164" s="556">
        <v>44699</v>
      </c>
      <c r="F164" s="555" t="s">
        <v>1327</v>
      </c>
      <c r="G164" s="556">
        <v>44713</v>
      </c>
      <c r="H164" s="560">
        <v>2706</v>
      </c>
    </row>
    <row r="165" spans="1:8" ht="40.9" customHeight="1">
      <c r="A165" s="551">
        <v>27</v>
      </c>
      <c r="B165" s="555" t="s">
        <v>64</v>
      </c>
      <c r="C165" s="555" t="s">
        <v>64</v>
      </c>
      <c r="D165" s="555" t="s">
        <v>1204</v>
      </c>
      <c r="E165" s="556">
        <v>44705</v>
      </c>
      <c r="F165" s="555" t="s">
        <v>1328</v>
      </c>
      <c r="G165" s="556">
        <v>44719</v>
      </c>
      <c r="H165" s="560">
        <v>589</v>
      </c>
    </row>
    <row r="166" spans="1:8" ht="40.9" customHeight="1">
      <c r="A166" s="551">
        <v>28</v>
      </c>
      <c r="B166" s="555" t="s">
        <v>65</v>
      </c>
      <c r="C166" s="555" t="s">
        <v>65</v>
      </c>
      <c r="D166" s="555" t="s">
        <v>1204</v>
      </c>
      <c r="E166" s="556">
        <v>44707</v>
      </c>
      <c r="F166" s="555" t="s">
        <v>1329</v>
      </c>
      <c r="G166" s="556">
        <v>44873</v>
      </c>
      <c r="H166" s="560">
        <v>1404</v>
      </c>
    </row>
    <row r="167" spans="1:8" ht="40.9" customHeight="1">
      <c r="A167" s="551">
        <v>29</v>
      </c>
      <c r="B167" s="555" t="s">
        <v>1198</v>
      </c>
      <c r="C167" s="555" t="s">
        <v>1200</v>
      </c>
      <c r="D167" s="555" t="s">
        <v>1199</v>
      </c>
      <c r="E167" s="556">
        <v>44712</v>
      </c>
      <c r="F167" s="555" t="s">
        <v>1330</v>
      </c>
      <c r="G167" s="556">
        <v>44762</v>
      </c>
      <c r="H167" s="560">
        <v>0</v>
      </c>
    </row>
    <row r="168" spans="1:8" ht="40.9" customHeight="1">
      <c r="A168" s="551">
        <v>30</v>
      </c>
      <c r="B168" s="555" t="s">
        <v>64</v>
      </c>
      <c r="C168" s="555" t="s">
        <v>64</v>
      </c>
      <c r="D168" s="555" t="s">
        <v>1204</v>
      </c>
      <c r="E168" s="556">
        <v>44713</v>
      </c>
      <c r="F168" s="555" t="s">
        <v>1331</v>
      </c>
      <c r="G168" s="556">
        <v>44727</v>
      </c>
      <c r="H168" s="560">
        <v>344.4</v>
      </c>
    </row>
    <row r="169" spans="1:8" ht="40.9" customHeight="1">
      <c r="A169" s="551">
        <v>31</v>
      </c>
      <c r="B169" s="555" t="s">
        <v>1281</v>
      </c>
      <c r="C169" s="555" t="s">
        <v>1281</v>
      </c>
      <c r="D169" s="555" t="s">
        <v>1204</v>
      </c>
      <c r="E169" s="556">
        <v>44721</v>
      </c>
      <c r="F169" s="555" t="s">
        <v>1332</v>
      </c>
      <c r="G169" s="556">
        <v>44757</v>
      </c>
      <c r="H169" s="560">
        <v>0</v>
      </c>
    </row>
    <row r="170" spans="1:8" ht="40.9" customHeight="1">
      <c r="A170" s="551">
        <v>32</v>
      </c>
      <c r="B170" s="555" t="s">
        <v>1233</v>
      </c>
      <c r="C170" s="555" t="s">
        <v>1200</v>
      </c>
      <c r="D170" s="555" t="s">
        <v>1204</v>
      </c>
      <c r="E170" s="556">
        <v>44725</v>
      </c>
      <c r="F170" s="555" t="s">
        <v>1333</v>
      </c>
      <c r="G170" s="556">
        <v>44816</v>
      </c>
      <c r="H170" s="560">
        <v>1100</v>
      </c>
    </row>
    <row r="171" spans="1:8" ht="40.9" customHeight="1">
      <c r="A171" s="551">
        <v>33</v>
      </c>
      <c r="B171" s="555" t="s">
        <v>1198</v>
      </c>
      <c r="C171" s="555" t="s">
        <v>1198</v>
      </c>
      <c r="D171" s="555" t="s">
        <v>1204</v>
      </c>
      <c r="E171" s="556">
        <v>44726</v>
      </c>
      <c r="F171" s="555" t="s">
        <v>1334</v>
      </c>
      <c r="G171" s="556">
        <v>44741</v>
      </c>
      <c r="H171" s="560">
        <v>0</v>
      </c>
    </row>
    <row r="172" spans="1:8" ht="40.9" customHeight="1">
      <c r="A172" s="551">
        <v>34</v>
      </c>
      <c r="B172" s="555" t="s">
        <v>1335</v>
      </c>
      <c r="C172" s="555" t="s">
        <v>1335</v>
      </c>
      <c r="D172" s="555" t="s">
        <v>1204</v>
      </c>
      <c r="E172" s="556">
        <v>44732</v>
      </c>
      <c r="F172" s="555" t="s">
        <v>1336</v>
      </c>
      <c r="G172" s="556">
        <v>44763</v>
      </c>
      <c r="H172" s="560">
        <v>0</v>
      </c>
    </row>
    <row r="173" spans="1:8" ht="40.9" customHeight="1">
      <c r="A173" s="551">
        <v>35</v>
      </c>
      <c r="B173" s="555" t="s">
        <v>1198</v>
      </c>
      <c r="C173" s="555" t="s">
        <v>1200</v>
      </c>
      <c r="D173" s="555" t="s">
        <v>1199</v>
      </c>
      <c r="E173" s="556">
        <v>44736</v>
      </c>
      <c r="F173" s="555" t="s">
        <v>1220</v>
      </c>
      <c r="G173" s="556">
        <v>44778</v>
      </c>
      <c r="H173" s="560">
        <v>654</v>
      </c>
    </row>
    <row r="174" spans="1:8" ht="40.9" customHeight="1">
      <c r="A174" s="551">
        <v>36</v>
      </c>
      <c r="B174" s="555" t="s">
        <v>1198</v>
      </c>
      <c r="C174" s="555" t="s">
        <v>1200</v>
      </c>
      <c r="D174" s="555" t="s">
        <v>1199</v>
      </c>
      <c r="E174" s="556">
        <v>44737</v>
      </c>
      <c r="F174" s="555" t="s">
        <v>1220</v>
      </c>
      <c r="G174" s="556">
        <v>44809</v>
      </c>
      <c r="H174" s="560">
        <v>1913.47</v>
      </c>
    </row>
    <row r="175" spans="1:8" ht="40.9" customHeight="1">
      <c r="A175" s="551">
        <v>37</v>
      </c>
      <c r="B175" s="555" t="s">
        <v>1198</v>
      </c>
      <c r="C175" s="555" t="s">
        <v>1200</v>
      </c>
      <c r="D175" s="555" t="s">
        <v>1199</v>
      </c>
      <c r="E175" s="556">
        <v>44738</v>
      </c>
      <c r="F175" s="555" t="s">
        <v>1309</v>
      </c>
      <c r="G175" s="556">
        <v>44769</v>
      </c>
      <c r="H175" s="560">
        <v>0</v>
      </c>
    </row>
    <row r="176" spans="1:8" ht="40.9" customHeight="1">
      <c r="A176" s="551">
        <v>38</v>
      </c>
      <c r="B176" s="555" t="s">
        <v>614</v>
      </c>
      <c r="C176" s="555" t="s">
        <v>614</v>
      </c>
      <c r="D176" s="555" t="s">
        <v>1204</v>
      </c>
      <c r="E176" s="556">
        <v>44746</v>
      </c>
      <c r="F176" s="555" t="s">
        <v>1337</v>
      </c>
      <c r="G176" s="556">
        <v>44784</v>
      </c>
      <c r="H176" s="560">
        <v>500</v>
      </c>
    </row>
    <row r="177" spans="1:9" ht="40.9" customHeight="1">
      <c r="A177" s="551">
        <v>39</v>
      </c>
      <c r="B177" s="555" t="s">
        <v>1198</v>
      </c>
      <c r="C177" s="555" t="s">
        <v>1200</v>
      </c>
      <c r="D177" s="555" t="s">
        <v>1199</v>
      </c>
      <c r="E177" s="556">
        <v>44756</v>
      </c>
      <c r="F177" s="555" t="s">
        <v>1309</v>
      </c>
      <c r="G177" s="556">
        <v>44791</v>
      </c>
      <c r="H177" s="560">
        <v>5500</v>
      </c>
    </row>
    <row r="178" spans="1:9" ht="40.9" customHeight="1">
      <c r="A178" s="551">
        <v>40</v>
      </c>
      <c r="B178" s="555" t="s">
        <v>1198</v>
      </c>
      <c r="C178" s="555" t="s">
        <v>1217</v>
      </c>
      <c r="D178" s="555" t="s">
        <v>1199</v>
      </c>
      <c r="E178" s="556">
        <v>44767</v>
      </c>
      <c r="F178" s="555" t="s">
        <v>1338</v>
      </c>
      <c r="G178" s="556">
        <v>44802</v>
      </c>
      <c r="H178" s="560">
        <v>2368.7600000000002</v>
      </c>
    </row>
    <row r="179" spans="1:9" ht="40.9" customHeight="1">
      <c r="A179" s="551">
        <v>41</v>
      </c>
      <c r="B179" s="555" t="s">
        <v>1198</v>
      </c>
      <c r="C179" s="555" t="s">
        <v>1200</v>
      </c>
      <c r="D179" s="555" t="s">
        <v>1199</v>
      </c>
      <c r="E179" s="556">
        <v>44773</v>
      </c>
      <c r="F179" s="555" t="s">
        <v>1220</v>
      </c>
      <c r="G179" s="556">
        <v>44841</v>
      </c>
      <c r="H179" s="560">
        <v>1100</v>
      </c>
    </row>
    <row r="180" spans="1:9" ht="40.9" customHeight="1">
      <c r="A180" s="551">
        <v>42</v>
      </c>
      <c r="B180" s="555" t="s">
        <v>1198</v>
      </c>
      <c r="C180" s="555" t="s">
        <v>1198</v>
      </c>
      <c r="D180" s="555" t="s">
        <v>1212</v>
      </c>
      <c r="E180" s="556">
        <v>44829</v>
      </c>
      <c r="F180" s="555" t="s">
        <v>1339</v>
      </c>
      <c r="G180" s="556">
        <v>44859</v>
      </c>
      <c r="H180" s="560">
        <v>38503</v>
      </c>
    </row>
    <row r="181" spans="1:9" ht="40.9" customHeight="1">
      <c r="A181" s="551">
        <v>43</v>
      </c>
      <c r="B181" s="555" t="s">
        <v>1198</v>
      </c>
      <c r="C181" s="555" t="s">
        <v>1217</v>
      </c>
      <c r="D181" s="555" t="s">
        <v>1199</v>
      </c>
      <c r="E181" s="556">
        <v>44840</v>
      </c>
      <c r="F181" s="555" t="s">
        <v>1330</v>
      </c>
      <c r="G181" s="556">
        <v>44875</v>
      </c>
      <c r="H181" s="560">
        <v>0</v>
      </c>
    </row>
    <row r="182" spans="1:9" ht="40.9" customHeight="1">
      <c r="A182" s="551">
        <v>44</v>
      </c>
      <c r="B182" s="555" t="s">
        <v>59</v>
      </c>
      <c r="C182" s="555" t="s">
        <v>59</v>
      </c>
      <c r="D182" s="555" t="s">
        <v>1204</v>
      </c>
      <c r="E182" s="556">
        <v>44840</v>
      </c>
      <c r="F182" s="555" t="s">
        <v>1340</v>
      </c>
      <c r="G182" s="556">
        <v>44861</v>
      </c>
      <c r="H182" s="560">
        <v>2374.13</v>
      </c>
    </row>
    <row r="183" spans="1:9" ht="40.9" customHeight="1">
      <c r="A183" s="551">
        <v>45</v>
      </c>
      <c r="B183" s="555" t="s">
        <v>64</v>
      </c>
      <c r="C183" s="555" t="s">
        <v>64</v>
      </c>
      <c r="D183" s="555" t="s">
        <v>1204</v>
      </c>
      <c r="E183" s="556">
        <v>44851</v>
      </c>
      <c r="F183" s="555" t="s">
        <v>1341</v>
      </c>
      <c r="G183" s="556">
        <v>44859</v>
      </c>
      <c r="H183" s="560">
        <v>344</v>
      </c>
    </row>
    <row r="184" spans="1:9" ht="40.9" customHeight="1">
      <c r="A184" s="551">
        <v>46</v>
      </c>
      <c r="B184" s="555" t="s">
        <v>1198</v>
      </c>
      <c r="C184" s="555" t="s">
        <v>1200</v>
      </c>
      <c r="D184" s="555" t="s">
        <v>1199</v>
      </c>
      <c r="E184" s="556">
        <v>44863</v>
      </c>
      <c r="F184" s="555" t="s">
        <v>1342</v>
      </c>
      <c r="G184" s="556">
        <v>44902</v>
      </c>
      <c r="H184" s="560">
        <v>0</v>
      </c>
    </row>
    <row r="185" spans="1:9" ht="40.9" customHeight="1">
      <c r="A185" s="551">
        <v>47</v>
      </c>
      <c r="B185" s="555" t="s">
        <v>1198</v>
      </c>
      <c r="C185" s="555" t="s">
        <v>1198</v>
      </c>
      <c r="D185" s="555" t="s">
        <v>1204</v>
      </c>
      <c r="E185" s="556">
        <v>44872</v>
      </c>
      <c r="F185" s="555" t="s">
        <v>1343</v>
      </c>
      <c r="G185" s="556">
        <v>44887</v>
      </c>
      <c r="H185" s="560">
        <v>738</v>
      </c>
    </row>
    <row r="186" spans="1:9" ht="40.9" customHeight="1">
      <c r="A186" s="551">
        <v>48</v>
      </c>
      <c r="B186" s="555" t="s">
        <v>1198</v>
      </c>
      <c r="C186" s="555" t="s">
        <v>1217</v>
      </c>
      <c r="D186" s="555" t="s">
        <v>1199</v>
      </c>
      <c r="E186" s="556">
        <v>44924</v>
      </c>
      <c r="F186" s="555" t="s">
        <v>1249</v>
      </c>
      <c r="G186" s="556">
        <v>44952</v>
      </c>
      <c r="H186" s="560">
        <v>0</v>
      </c>
    </row>
    <row r="187" spans="1:9" ht="40.9" customHeight="1">
      <c r="A187" s="709" t="s">
        <v>1231</v>
      </c>
      <c r="B187" s="710"/>
      <c r="C187" s="710"/>
      <c r="D187" s="710"/>
      <c r="E187" s="710"/>
      <c r="F187" s="710"/>
      <c r="G187" s="710"/>
      <c r="H187" s="557">
        <v>197825.89</v>
      </c>
    </row>
    <row r="188" spans="1:9" ht="40.9" customHeight="1">
      <c r="A188" s="703" t="s">
        <v>1344</v>
      </c>
      <c r="B188" s="703"/>
      <c r="C188" s="703"/>
      <c r="D188" s="703"/>
      <c r="E188" s="703"/>
      <c r="F188" s="703"/>
      <c r="G188" s="703"/>
      <c r="H188" s="703"/>
    </row>
    <row r="189" spans="1:9" ht="40.9" customHeight="1">
      <c r="A189" s="551">
        <v>1</v>
      </c>
      <c r="B189" s="576" t="s">
        <v>614</v>
      </c>
      <c r="C189" s="576" t="s">
        <v>614</v>
      </c>
      <c r="D189" s="576" t="s">
        <v>1204</v>
      </c>
      <c r="E189" s="577">
        <v>44931</v>
      </c>
      <c r="F189" s="576" t="s">
        <v>1345</v>
      </c>
      <c r="G189" s="578">
        <v>44959</v>
      </c>
      <c r="H189" s="582">
        <v>5095.21</v>
      </c>
      <c r="I189" s="567"/>
    </row>
    <row r="190" spans="1:9" ht="40.9" customHeight="1">
      <c r="A190" s="551">
        <v>2</v>
      </c>
      <c r="B190" s="576" t="s">
        <v>1198</v>
      </c>
      <c r="C190" s="576" t="s">
        <v>1348</v>
      </c>
      <c r="D190" s="576" t="s">
        <v>1199</v>
      </c>
      <c r="E190" s="577">
        <v>44934</v>
      </c>
      <c r="F190" s="576" t="s">
        <v>1229</v>
      </c>
      <c r="G190" s="578">
        <v>44994</v>
      </c>
      <c r="H190" s="582">
        <v>700</v>
      </c>
      <c r="I190" s="567"/>
    </row>
    <row r="191" spans="1:9" ht="40.9" customHeight="1">
      <c r="A191" s="551">
        <v>3</v>
      </c>
      <c r="B191" s="576" t="s">
        <v>1198</v>
      </c>
      <c r="C191" s="576" t="s">
        <v>1348</v>
      </c>
      <c r="D191" s="576" t="s">
        <v>1199</v>
      </c>
      <c r="E191" s="577">
        <v>44934</v>
      </c>
      <c r="F191" s="576" t="s">
        <v>1477</v>
      </c>
      <c r="G191" s="578">
        <v>44986</v>
      </c>
      <c r="H191" s="582">
        <v>739.99</v>
      </c>
      <c r="I191" s="567"/>
    </row>
    <row r="192" spans="1:9" ht="40.9" customHeight="1">
      <c r="A192" s="551">
        <v>4</v>
      </c>
      <c r="B192" s="576" t="s">
        <v>1198</v>
      </c>
      <c r="C192" s="576" t="s">
        <v>1348</v>
      </c>
      <c r="D192" s="576" t="s">
        <v>1199</v>
      </c>
      <c r="E192" s="577">
        <v>44935</v>
      </c>
      <c r="F192" s="576" t="s">
        <v>1220</v>
      </c>
      <c r="G192" s="578">
        <v>44970</v>
      </c>
      <c r="H192" s="582">
        <v>8409.25</v>
      </c>
      <c r="I192" s="567"/>
    </row>
    <row r="193" spans="1:9" ht="40.9" customHeight="1">
      <c r="A193" s="551">
        <v>5</v>
      </c>
      <c r="B193" s="576" t="s">
        <v>1198</v>
      </c>
      <c r="C193" s="576" t="s">
        <v>1348</v>
      </c>
      <c r="D193" s="576" t="s">
        <v>1199</v>
      </c>
      <c r="E193" s="577">
        <v>44937</v>
      </c>
      <c r="F193" s="576" t="s">
        <v>1346</v>
      </c>
      <c r="G193" s="578">
        <v>44967</v>
      </c>
      <c r="H193" s="582">
        <v>0</v>
      </c>
      <c r="I193" s="567"/>
    </row>
    <row r="194" spans="1:9" ht="40.9" customHeight="1">
      <c r="A194" s="551">
        <v>6</v>
      </c>
      <c r="B194" s="576" t="s">
        <v>1198</v>
      </c>
      <c r="C194" s="576" t="s">
        <v>1348</v>
      </c>
      <c r="D194" s="576" t="s">
        <v>1199</v>
      </c>
      <c r="E194" s="577">
        <v>44998</v>
      </c>
      <c r="F194" s="576" t="s">
        <v>1309</v>
      </c>
      <c r="G194" s="578">
        <v>45016</v>
      </c>
      <c r="H194" s="582">
        <v>1500</v>
      </c>
      <c r="I194" s="567"/>
    </row>
    <row r="195" spans="1:9" ht="40.9" customHeight="1">
      <c r="A195" s="551">
        <v>7</v>
      </c>
      <c r="B195" s="576" t="s">
        <v>1198</v>
      </c>
      <c r="C195" s="576" t="s">
        <v>1348</v>
      </c>
      <c r="D195" s="576" t="s">
        <v>1199</v>
      </c>
      <c r="E195" s="577">
        <v>44998</v>
      </c>
      <c r="F195" s="576" t="s">
        <v>1478</v>
      </c>
      <c r="G195" s="578">
        <v>45008</v>
      </c>
      <c r="H195" s="582">
        <v>0</v>
      </c>
      <c r="I195" s="567"/>
    </row>
    <row r="196" spans="1:9" ht="40.9" customHeight="1">
      <c r="A196" s="551">
        <v>8</v>
      </c>
      <c r="B196" s="576" t="s">
        <v>1198</v>
      </c>
      <c r="C196" s="576" t="s">
        <v>1348</v>
      </c>
      <c r="D196" s="576" t="s">
        <v>1199</v>
      </c>
      <c r="E196" s="577">
        <v>45003</v>
      </c>
      <c r="F196" s="576" t="s">
        <v>1309</v>
      </c>
      <c r="G196" s="578">
        <v>45072</v>
      </c>
      <c r="H196" s="582">
        <v>0</v>
      </c>
      <c r="I196" s="567"/>
    </row>
    <row r="197" spans="1:9" ht="40.9" customHeight="1">
      <c r="A197" s="551">
        <v>9</v>
      </c>
      <c r="B197" s="576" t="s">
        <v>1198</v>
      </c>
      <c r="C197" s="576" t="s">
        <v>1348</v>
      </c>
      <c r="D197" s="576" t="s">
        <v>1199</v>
      </c>
      <c r="E197" s="577">
        <v>45003</v>
      </c>
      <c r="F197" s="576" t="s">
        <v>1309</v>
      </c>
      <c r="G197" s="578">
        <v>45051</v>
      </c>
      <c r="H197" s="582">
        <v>3583.59</v>
      </c>
      <c r="I197" s="567"/>
    </row>
    <row r="198" spans="1:9" ht="40.9" customHeight="1">
      <c r="A198" s="551">
        <v>10</v>
      </c>
      <c r="B198" s="576" t="s">
        <v>1198</v>
      </c>
      <c r="C198" s="576" t="s">
        <v>1348</v>
      </c>
      <c r="D198" s="576" t="s">
        <v>1199</v>
      </c>
      <c r="E198" s="577">
        <v>45005</v>
      </c>
      <c r="F198" s="576" t="s">
        <v>1229</v>
      </c>
      <c r="G198" s="578">
        <v>45033</v>
      </c>
      <c r="H198" s="582">
        <v>854.91</v>
      </c>
      <c r="I198" s="567"/>
    </row>
    <row r="199" spans="1:9" ht="40.9" customHeight="1">
      <c r="A199" s="551">
        <v>11</v>
      </c>
      <c r="B199" s="576" t="s">
        <v>1198</v>
      </c>
      <c r="C199" s="576" t="s">
        <v>1348</v>
      </c>
      <c r="D199" s="576" t="s">
        <v>1199</v>
      </c>
      <c r="E199" s="577">
        <v>45009</v>
      </c>
      <c r="F199" s="576" t="s">
        <v>1309</v>
      </c>
      <c r="G199" s="578">
        <v>45042</v>
      </c>
      <c r="H199" s="582">
        <v>2913.86</v>
      </c>
      <c r="I199" s="567"/>
    </row>
    <row r="200" spans="1:9" ht="40.9" customHeight="1">
      <c r="A200" s="551">
        <v>12</v>
      </c>
      <c r="B200" s="576" t="s">
        <v>1198</v>
      </c>
      <c r="C200" s="576" t="s">
        <v>1348</v>
      </c>
      <c r="D200" s="576" t="s">
        <v>1199</v>
      </c>
      <c r="E200" s="577">
        <v>45009</v>
      </c>
      <c r="F200" s="576" t="s">
        <v>1214</v>
      </c>
      <c r="G200" s="578">
        <v>45112</v>
      </c>
      <c r="H200" s="582">
        <v>0</v>
      </c>
      <c r="I200" s="567"/>
    </row>
    <row r="201" spans="1:9" ht="40.9" customHeight="1">
      <c r="A201" s="551">
        <v>13</v>
      </c>
      <c r="B201" s="576" t="s">
        <v>1198</v>
      </c>
      <c r="C201" s="576" t="s">
        <v>1348</v>
      </c>
      <c r="D201" s="576" t="s">
        <v>1199</v>
      </c>
      <c r="E201" s="577">
        <v>45010</v>
      </c>
      <c r="F201" s="576" t="s">
        <v>1479</v>
      </c>
      <c r="G201" s="578">
        <v>45070</v>
      </c>
      <c r="H201" s="582">
        <v>3700</v>
      </c>
      <c r="I201" s="567"/>
    </row>
    <row r="202" spans="1:9" ht="40.9" customHeight="1">
      <c r="A202" s="551">
        <v>14</v>
      </c>
      <c r="B202" s="576" t="s">
        <v>1198</v>
      </c>
      <c r="C202" s="576" t="s">
        <v>1480</v>
      </c>
      <c r="D202" s="576" t="s">
        <v>1204</v>
      </c>
      <c r="E202" s="577">
        <v>45015</v>
      </c>
      <c r="F202" s="576" t="s">
        <v>1481</v>
      </c>
      <c r="G202" s="578">
        <v>45054</v>
      </c>
      <c r="H202" s="582">
        <v>1845</v>
      </c>
      <c r="I202" s="567"/>
    </row>
    <row r="203" spans="1:9" ht="40.9" customHeight="1">
      <c r="A203" s="551">
        <v>15</v>
      </c>
      <c r="B203" s="576" t="s">
        <v>1198</v>
      </c>
      <c r="C203" s="576" t="s">
        <v>1348</v>
      </c>
      <c r="D203" s="576" t="s">
        <v>1199</v>
      </c>
      <c r="E203" s="577">
        <v>45015</v>
      </c>
      <c r="F203" s="576" t="s">
        <v>1309</v>
      </c>
      <c r="G203" s="578">
        <v>45050</v>
      </c>
      <c r="H203" s="582">
        <v>1625.05</v>
      </c>
      <c r="I203" s="567"/>
    </row>
    <row r="204" spans="1:9" ht="40.9" customHeight="1">
      <c r="A204" s="551">
        <v>16</v>
      </c>
      <c r="B204" s="576" t="s">
        <v>1198</v>
      </c>
      <c r="C204" s="576" t="s">
        <v>1482</v>
      </c>
      <c r="D204" s="576" t="s">
        <v>1204</v>
      </c>
      <c r="E204" s="577">
        <v>45019</v>
      </c>
      <c r="F204" s="576" t="s">
        <v>1483</v>
      </c>
      <c r="G204" s="578">
        <v>45041</v>
      </c>
      <c r="H204" s="582">
        <v>7872</v>
      </c>
      <c r="I204" s="567"/>
    </row>
    <row r="205" spans="1:9" ht="40.9" customHeight="1">
      <c r="A205" s="551">
        <v>17</v>
      </c>
      <c r="B205" s="576" t="s">
        <v>1198</v>
      </c>
      <c r="C205" s="576" t="s">
        <v>1348</v>
      </c>
      <c r="D205" s="576" t="s">
        <v>1199</v>
      </c>
      <c r="E205" s="577">
        <v>45036</v>
      </c>
      <c r="F205" s="576" t="s">
        <v>1484</v>
      </c>
      <c r="G205" s="578">
        <v>45071</v>
      </c>
      <c r="H205" s="582">
        <v>0</v>
      </c>
      <c r="I205" s="567"/>
    </row>
    <row r="206" spans="1:9" ht="40.9" customHeight="1">
      <c r="A206" s="551">
        <v>18</v>
      </c>
      <c r="B206" s="576" t="s">
        <v>1198</v>
      </c>
      <c r="C206" s="576" t="s">
        <v>1348</v>
      </c>
      <c r="D206" s="576" t="s">
        <v>1199</v>
      </c>
      <c r="E206" s="577">
        <v>45051</v>
      </c>
      <c r="F206" s="576" t="s">
        <v>1485</v>
      </c>
      <c r="G206" s="578">
        <v>45076</v>
      </c>
      <c r="H206" s="582">
        <v>2000</v>
      </c>
      <c r="I206" s="567"/>
    </row>
    <row r="207" spans="1:9" ht="40.9" customHeight="1">
      <c r="A207" s="551">
        <v>19</v>
      </c>
      <c r="B207" s="576" t="s">
        <v>1198</v>
      </c>
      <c r="C207" s="576" t="s">
        <v>1217</v>
      </c>
      <c r="D207" s="576" t="s">
        <v>1199</v>
      </c>
      <c r="E207" s="577">
        <v>45053</v>
      </c>
      <c r="F207" s="576" t="s">
        <v>1309</v>
      </c>
      <c r="G207" s="578">
        <v>45083</v>
      </c>
      <c r="H207" s="582">
        <v>1400</v>
      </c>
      <c r="I207" s="567"/>
    </row>
    <row r="208" spans="1:9" ht="40.9" customHeight="1">
      <c r="A208" s="551">
        <v>20</v>
      </c>
      <c r="B208" s="576" t="s">
        <v>1198</v>
      </c>
      <c r="C208" s="576" t="s">
        <v>1348</v>
      </c>
      <c r="D208" s="576" t="s">
        <v>1199</v>
      </c>
      <c r="E208" s="577">
        <v>45053</v>
      </c>
      <c r="F208" s="576" t="s">
        <v>1309</v>
      </c>
      <c r="G208" s="578">
        <v>45086</v>
      </c>
      <c r="H208" s="582">
        <v>726.86</v>
      </c>
      <c r="I208" s="567"/>
    </row>
    <row r="209" spans="1:9" ht="40.9" customHeight="1">
      <c r="A209" s="551">
        <v>21</v>
      </c>
      <c r="B209" s="576" t="s">
        <v>1198</v>
      </c>
      <c r="C209" s="576" t="s">
        <v>1348</v>
      </c>
      <c r="D209" s="576" t="s">
        <v>1199</v>
      </c>
      <c r="E209" s="577">
        <v>45053</v>
      </c>
      <c r="F209" s="576" t="s">
        <v>1486</v>
      </c>
      <c r="G209" s="578">
        <v>45089</v>
      </c>
      <c r="H209" s="582">
        <v>0</v>
      </c>
      <c r="I209" s="567"/>
    </row>
    <row r="210" spans="1:9" ht="40.9" customHeight="1">
      <c r="A210" s="551">
        <v>22</v>
      </c>
      <c r="B210" s="576" t="s">
        <v>1198</v>
      </c>
      <c r="C210" s="576" t="s">
        <v>1348</v>
      </c>
      <c r="D210" s="576" t="s">
        <v>1199</v>
      </c>
      <c r="E210" s="577">
        <v>45054</v>
      </c>
      <c r="F210" s="576" t="s">
        <v>1229</v>
      </c>
      <c r="G210" s="578">
        <v>45124</v>
      </c>
      <c r="H210" s="582">
        <v>800</v>
      </c>
      <c r="I210" s="567"/>
    </row>
    <row r="211" spans="1:9" ht="42.75">
      <c r="A211" s="551">
        <v>23</v>
      </c>
      <c r="B211" s="576" t="s">
        <v>66</v>
      </c>
      <c r="C211" s="576" t="s">
        <v>66</v>
      </c>
      <c r="D211" s="576" t="s">
        <v>1204</v>
      </c>
      <c r="E211" s="577">
        <v>45079</v>
      </c>
      <c r="F211" s="576" t="s">
        <v>1487</v>
      </c>
      <c r="G211" s="578">
        <v>45125</v>
      </c>
      <c r="H211" s="582">
        <v>6317.8</v>
      </c>
      <c r="I211" s="567"/>
    </row>
    <row r="212" spans="1:9" ht="28.5">
      <c r="A212" s="551">
        <v>24</v>
      </c>
      <c r="B212" s="576" t="s">
        <v>1310</v>
      </c>
      <c r="C212" s="576" t="s">
        <v>1310</v>
      </c>
      <c r="D212" s="576" t="s">
        <v>1204</v>
      </c>
      <c r="E212" s="577">
        <v>45079</v>
      </c>
      <c r="F212" s="576" t="s">
        <v>1488</v>
      </c>
      <c r="G212" s="578">
        <v>45181</v>
      </c>
      <c r="H212" s="582">
        <v>3783.8</v>
      </c>
      <c r="I212" s="567"/>
    </row>
    <row r="213" spans="1:9" ht="42.75">
      <c r="A213" s="551">
        <v>25</v>
      </c>
      <c r="B213" s="576" t="s">
        <v>1198</v>
      </c>
      <c r="C213" s="576" t="s">
        <v>1217</v>
      </c>
      <c r="D213" s="576" t="s">
        <v>1199</v>
      </c>
      <c r="E213" s="577">
        <v>45084</v>
      </c>
      <c r="F213" s="576" t="s">
        <v>1478</v>
      </c>
      <c r="G213" s="578">
        <v>45154</v>
      </c>
      <c r="H213" s="582">
        <v>1499.12</v>
      </c>
      <c r="I213" s="567"/>
    </row>
    <row r="214" spans="1:9" ht="42.75">
      <c r="A214" s="551">
        <v>26</v>
      </c>
      <c r="B214" s="576" t="s">
        <v>1198</v>
      </c>
      <c r="C214" s="576" t="s">
        <v>1348</v>
      </c>
      <c r="D214" s="576" t="s">
        <v>1199</v>
      </c>
      <c r="E214" s="577">
        <v>45084</v>
      </c>
      <c r="F214" s="576" t="s">
        <v>1309</v>
      </c>
      <c r="G214" s="578">
        <v>45226</v>
      </c>
      <c r="H214" s="582">
        <v>5590.12</v>
      </c>
      <c r="I214" s="567"/>
    </row>
    <row r="215" spans="1:9" ht="42.75">
      <c r="A215" s="551">
        <v>27</v>
      </c>
      <c r="B215" s="576" t="s">
        <v>1198</v>
      </c>
      <c r="C215" s="576" t="s">
        <v>1348</v>
      </c>
      <c r="D215" s="576" t="s">
        <v>1199</v>
      </c>
      <c r="E215" s="577">
        <v>45097</v>
      </c>
      <c r="F215" s="576" t="s">
        <v>1489</v>
      </c>
      <c r="G215" s="578">
        <v>45124</v>
      </c>
      <c r="H215" s="582">
        <v>0</v>
      </c>
      <c r="I215" s="567"/>
    </row>
    <row r="216" spans="1:9" ht="57">
      <c r="A216" s="551">
        <v>28</v>
      </c>
      <c r="B216" s="576" t="s">
        <v>1198</v>
      </c>
      <c r="C216" s="576" t="s">
        <v>1348</v>
      </c>
      <c r="D216" s="576" t="s">
        <v>1199</v>
      </c>
      <c r="E216" s="577">
        <v>45100</v>
      </c>
      <c r="F216" s="576" t="s">
        <v>1490</v>
      </c>
      <c r="G216" s="578">
        <v>45133</v>
      </c>
      <c r="H216" s="582">
        <v>500</v>
      </c>
      <c r="I216" s="567"/>
    </row>
    <row r="217" spans="1:9" ht="42.75">
      <c r="A217" s="551">
        <v>29</v>
      </c>
      <c r="B217" s="576" t="s">
        <v>1198</v>
      </c>
      <c r="C217" s="576" t="s">
        <v>1348</v>
      </c>
      <c r="D217" s="576" t="s">
        <v>1199</v>
      </c>
      <c r="E217" s="577">
        <v>45102</v>
      </c>
      <c r="F217" s="576" t="s">
        <v>1491</v>
      </c>
      <c r="G217" s="578">
        <v>45156</v>
      </c>
      <c r="H217" s="582">
        <v>1000</v>
      </c>
      <c r="I217" s="567"/>
    </row>
    <row r="218" spans="1:9" ht="42.75">
      <c r="A218" s="551">
        <v>30</v>
      </c>
      <c r="B218" s="576" t="s">
        <v>1198</v>
      </c>
      <c r="C218" s="576" t="s">
        <v>1348</v>
      </c>
      <c r="D218" s="576" t="s">
        <v>1199</v>
      </c>
      <c r="E218" s="577">
        <v>45103</v>
      </c>
      <c r="F218" s="576" t="s">
        <v>1492</v>
      </c>
      <c r="G218" s="578">
        <v>45124</v>
      </c>
      <c r="H218" s="582">
        <v>0</v>
      </c>
      <c r="I218" s="567"/>
    </row>
    <row r="219" spans="1:9" ht="42.75">
      <c r="A219" s="551">
        <v>31</v>
      </c>
      <c r="B219" s="576" t="s">
        <v>1198</v>
      </c>
      <c r="C219" s="576" t="s">
        <v>1348</v>
      </c>
      <c r="D219" s="576" t="s">
        <v>1199</v>
      </c>
      <c r="E219" s="577">
        <v>45105</v>
      </c>
      <c r="F219" s="576" t="s">
        <v>1493</v>
      </c>
      <c r="G219" s="578">
        <v>45216</v>
      </c>
      <c r="H219" s="582">
        <v>3590.14</v>
      </c>
      <c r="I219" s="567"/>
    </row>
    <row r="220" spans="1:9" ht="28.5">
      <c r="A220" s="551">
        <v>32</v>
      </c>
      <c r="B220" s="576" t="s">
        <v>64</v>
      </c>
      <c r="C220" s="576" t="s">
        <v>64</v>
      </c>
      <c r="D220" s="576" t="s">
        <v>1204</v>
      </c>
      <c r="E220" s="577">
        <v>45105</v>
      </c>
      <c r="F220" s="576" t="s">
        <v>1494</v>
      </c>
      <c r="G220" s="578">
        <v>45189</v>
      </c>
      <c r="H220" s="582">
        <v>1233.69</v>
      </c>
      <c r="I220" s="567"/>
    </row>
    <row r="221" spans="1:9" ht="42.75">
      <c r="A221" s="551">
        <v>33</v>
      </c>
      <c r="B221" s="576" t="s">
        <v>1198</v>
      </c>
      <c r="C221" s="576" t="s">
        <v>1348</v>
      </c>
      <c r="D221" s="576" t="s">
        <v>1199</v>
      </c>
      <c r="E221" s="577">
        <v>45105</v>
      </c>
      <c r="F221" s="576" t="s">
        <v>1309</v>
      </c>
      <c r="G221" s="578">
        <v>45142</v>
      </c>
      <c r="H221" s="582">
        <v>0</v>
      </c>
      <c r="I221" s="567"/>
    </row>
    <row r="222" spans="1:9" ht="42.75">
      <c r="A222" s="551">
        <v>34</v>
      </c>
      <c r="B222" s="576" t="s">
        <v>1198</v>
      </c>
      <c r="C222" s="576" t="s">
        <v>1348</v>
      </c>
      <c r="D222" s="576" t="s">
        <v>1199</v>
      </c>
      <c r="E222" s="577">
        <v>45116</v>
      </c>
      <c r="F222" s="576" t="s">
        <v>1495</v>
      </c>
      <c r="G222" s="578">
        <v>45184</v>
      </c>
      <c r="H222" s="582">
        <v>0</v>
      </c>
      <c r="I222" s="567"/>
    </row>
    <row r="223" spans="1:9" ht="42.75">
      <c r="A223" s="551">
        <v>35</v>
      </c>
      <c r="B223" s="576" t="s">
        <v>1198</v>
      </c>
      <c r="C223" s="576" t="s">
        <v>1348</v>
      </c>
      <c r="D223" s="576" t="s">
        <v>1199</v>
      </c>
      <c r="E223" s="577">
        <v>45118</v>
      </c>
      <c r="F223" s="576" t="s">
        <v>1309</v>
      </c>
      <c r="G223" s="578">
        <v>45162</v>
      </c>
      <c r="H223" s="582">
        <v>0</v>
      </c>
      <c r="I223" s="567"/>
    </row>
    <row r="224" spans="1:9" ht="42.75">
      <c r="A224" s="551">
        <v>36</v>
      </c>
      <c r="B224" s="576" t="s">
        <v>1198</v>
      </c>
      <c r="C224" s="576" t="s">
        <v>1348</v>
      </c>
      <c r="D224" s="576" t="s">
        <v>1199</v>
      </c>
      <c r="E224" s="577">
        <v>45154</v>
      </c>
      <c r="F224" s="576" t="s">
        <v>1309</v>
      </c>
      <c r="G224" s="578">
        <v>45208</v>
      </c>
      <c r="H224" s="582">
        <v>3021.97</v>
      </c>
      <c r="I224" s="567"/>
    </row>
    <row r="225" spans="1:9" ht="42.75">
      <c r="A225" s="551">
        <v>37</v>
      </c>
      <c r="B225" s="576" t="s">
        <v>1198</v>
      </c>
      <c r="C225" s="576" t="s">
        <v>1348</v>
      </c>
      <c r="D225" s="576" t="s">
        <v>1199</v>
      </c>
      <c r="E225" s="577">
        <v>45129</v>
      </c>
      <c r="F225" s="576" t="s">
        <v>1496</v>
      </c>
      <c r="G225" s="578">
        <v>45175</v>
      </c>
      <c r="H225" s="582">
        <v>0</v>
      </c>
      <c r="I225" s="567"/>
    </row>
    <row r="226" spans="1:9" ht="42.75">
      <c r="A226" s="551">
        <v>38</v>
      </c>
      <c r="B226" s="576" t="s">
        <v>1198</v>
      </c>
      <c r="C226" s="576" t="s">
        <v>1348</v>
      </c>
      <c r="D226" s="576" t="s">
        <v>1199</v>
      </c>
      <c r="E226" s="577">
        <v>45142</v>
      </c>
      <c r="F226" s="576" t="s">
        <v>1497</v>
      </c>
      <c r="G226" s="578">
        <v>45182</v>
      </c>
      <c r="H226" s="582">
        <v>2000</v>
      </c>
      <c r="I226" s="567"/>
    </row>
    <row r="227" spans="1:9" ht="42.75">
      <c r="A227" s="551">
        <v>39</v>
      </c>
      <c r="B227" s="576" t="s">
        <v>66</v>
      </c>
      <c r="C227" s="576" t="s">
        <v>66</v>
      </c>
      <c r="D227" s="576" t="s">
        <v>1204</v>
      </c>
      <c r="E227" s="577">
        <v>45147</v>
      </c>
      <c r="F227" s="576" t="s">
        <v>1498</v>
      </c>
      <c r="G227" s="578">
        <v>45188</v>
      </c>
      <c r="H227" s="582">
        <v>3962.32</v>
      </c>
      <c r="I227" s="567"/>
    </row>
    <row r="228" spans="1:9" ht="42.75">
      <c r="A228" s="551">
        <v>40</v>
      </c>
      <c r="B228" s="576" t="s">
        <v>1198</v>
      </c>
      <c r="C228" s="576" t="s">
        <v>1348</v>
      </c>
      <c r="D228" s="576" t="s">
        <v>1199</v>
      </c>
      <c r="E228" s="577">
        <v>45152</v>
      </c>
      <c r="F228" s="576" t="s">
        <v>1309</v>
      </c>
      <c r="G228" s="578">
        <v>45189</v>
      </c>
      <c r="H228" s="582">
        <v>620.79</v>
      </c>
      <c r="I228" s="567"/>
    </row>
    <row r="229" spans="1:9" ht="42.75">
      <c r="A229" s="551">
        <v>41</v>
      </c>
      <c r="B229" s="576" t="s">
        <v>1198</v>
      </c>
      <c r="C229" s="576" t="s">
        <v>1348</v>
      </c>
      <c r="D229" s="576" t="s">
        <v>1207</v>
      </c>
      <c r="E229" s="577">
        <v>45219</v>
      </c>
      <c r="F229" s="576" t="s">
        <v>1499</v>
      </c>
      <c r="G229" s="578">
        <v>45268</v>
      </c>
      <c r="H229" s="582">
        <v>669.99</v>
      </c>
      <c r="I229" s="567"/>
    </row>
    <row r="230" spans="1:9" ht="42.75">
      <c r="A230" s="551">
        <v>42</v>
      </c>
      <c r="B230" s="576" t="s">
        <v>1198</v>
      </c>
      <c r="C230" s="576" t="s">
        <v>1348</v>
      </c>
      <c r="D230" s="576" t="s">
        <v>1199</v>
      </c>
      <c r="E230" s="577">
        <v>45221</v>
      </c>
      <c r="F230" s="576" t="s">
        <v>1500</v>
      </c>
      <c r="G230" s="578">
        <v>45274</v>
      </c>
      <c r="H230" s="582">
        <v>800</v>
      </c>
      <c r="I230" s="567"/>
    </row>
    <row r="231" spans="1:9" ht="57">
      <c r="A231" s="551">
        <v>43</v>
      </c>
      <c r="B231" s="576" t="s">
        <v>1501</v>
      </c>
      <c r="C231" s="579" t="s">
        <v>1502</v>
      </c>
      <c r="D231" s="576" t="s">
        <v>1204</v>
      </c>
      <c r="E231" s="577">
        <v>45226</v>
      </c>
      <c r="F231" s="576" t="s">
        <v>1503</v>
      </c>
      <c r="G231" s="578">
        <v>45317</v>
      </c>
      <c r="H231" s="582">
        <v>520</v>
      </c>
      <c r="I231" s="567"/>
    </row>
    <row r="232" spans="1:9" ht="28.5">
      <c r="A232" s="551">
        <v>44</v>
      </c>
      <c r="B232" s="576" t="s">
        <v>1233</v>
      </c>
      <c r="C232" s="576" t="s">
        <v>1233</v>
      </c>
      <c r="D232" s="576" t="s">
        <v>1204</v>
      </c>
      <c r="E232" s="577">
        <v>45233</v>
      </c>
      <c r="F232" s="576" t="s">
        <v>1504</v>
      </c>
      <c r="G232" s="578">
        <v>45265</v>
      </c>
      <c r="H232" s="582">
        <v>4077.2</v>
      </c>
      <c r="I232" s="567"/>
    </row>
    <row r="233" spans="1:9" ht="42.75">
      <c r="A233" s="551">
        <v>45</v>
      </c>
      <c r="B233" s="579" t="s">
        <v>1198</v>
      </c>
      <c r="C233" s="576" t="s">
        <v>1348</v>
      </c>
      <c r="D233" s="579" t="s">
        <v>1199</v>
      </c>
      <c r="E233" s="580">
        <v>45250</v>
      </c>
      <c r="F233" s="579" t="s">
        <v>1505</v>
      </c>
      <c r="G233" s="578">
        <v>45280</v>
      </c>
      <c r="H233" s="583">
        <v>0</v>
      </c>
      <c r="I233" s="567"/>
    </row>
    <row r="234" spans="1:9" ht="42.75">
      <c r="A234" s="551">
        <v>46</v>
      </c>
      <c r="B234" s="579" t="s">
        <v>1198</v>
      </c>
      <c r="C234" s="576" t="s">
        <v>1348</v>
      </c>
      <c r="D234" s="579" t="s">
        <v>1199</v>
      </c>
      <c r="E234" s="580">
        <v>45255</v>
      </c>
      <c r="F234" s="579" t="s">
        <v>1309</v>
      </c>
      <c r="G234" s="578">
        <v>45316</v>
      </c>
      <c r="H234" s="583">
        <v>500</v>
      </c>
      <c r="I234" s="567"/>
    </row>
    <row r="235" spans="1:9" ht="42.75">
      <c r="A235" s="551">
        <v>47</v>
      </c>
      <c r="B235" s="579" t="s">
        <v>1198</v>
      </c>
      <c r="C235" s="576" t="s">
        <v>1348</v>
      </c>
      <c r="D235" s="579" t="s">
        <v>1207</v>
      </c>
      <c r="E235" s="580">
        <v>45255</v>
      </c>
      <c r="F235" s="579" t="s">
        <v>1506</v>
      </c>
      <c r="G235" s="578">
        <v>45322</v>
      </c>
      <c r="H235" s="583">
        <v>0</v>
      </c>
      <c r="I235" s="567"/>
    </row>
    <row r="236" spans="1:9" ht="42.75">
      <c r="A236" s="551">
        <v>48</v>
      </c>
      <c r="B236" s="579" t="s">
        <v>1198</v>
      </c>
      <c r="C236" s="576" t="s">
        <v>1348</v>
      </c>
      <c r="D236" s="579" t="s">
        <v>1199</v>
      </c>
      <c r="E236" s="580">
        <v>45257</v>
      </c>
      <c r="F236" s="579" t="s">
        <v>1309</v>
      </c>
      <c r="G236" s="578">
        <v>45275</v>
      </c>
      <c r="H236" s="583">
        <v>700</v>
      </c>
      <c r="I236" s="573" t="s">
        <v>1507</v>
      </c>
    </row>
    <row r="237" spans="1:9" ht="42.75">
      <c r="A237" s="551">
        <v>49</v>
      </c>
      <c r="B237" s="579" t="s">
        <v>1198</v>
      </c>
      <c r="C237" s="576" t="s">
        <v>1348</v>
      </c>
      <c r="D237" s="579" t="s">
        <v>1199</v>
      </c>
      <c r="E237" s="580">
        <v>45257</v>
      </c>
      <c r="F237" s="579" t="s">
        <v>1508</v>
      </c>
      <c r="G237" s="576" t="s">
        <v>1509</v>
      </c>
      <c r="H237" s="583">
        <v>0</v>
      </c>
      <c r="I237" s="581">
        <v>10000</v>
      </c>
    </row>
    <row r="238" spans="1:9" ht="42.75">
      <c r="A238" s="551">
        <v>50</v>
      </c>
      <c r="B238" s="579" t="s">
        <v>1198</v>
      </c>
      <c r="C238" s="576" t="s">
        <v>1217</v>
      </c>
      <c r="D238" s="579" t="s">
        <v>1207</v>
      </c>
      <c r="E238" s="580">
        <v>45271</v>
      </c>
      <c r="F238" s="579" t="s">
        <v>1346</v>
      </c>
      <c r="G238" s="577">
        <v>45356</v>
      </c>
      <c r="H238" s="583">
        <v>0</v>
      </c>
      <c r="I238" s="581"/>
    </row>
    <row r="239" spans="1:9" ht="42.75">
      <c r="A239" s="551">
        <v>51</v>
      </c>
      <c r="B239" s="579" t="s">
        <v>1198</v>
      </c>
      <c r="C239" s="576" t="s">
        <v>1348</v>
      </c>
      <c r="D239" s="579" t="s">
        <v>1199</v>
      </c>
      <c r="E239" s="580">
        <v>45283</v>
      </c>
      <c r="F239" s="579" t="s">
        <v>1510</v>
      </c>
      <c r="G239" s="578">
        <v>45350</v>
      </c>
      <c r="H239" s="583">
        <v>3479</v>
      </c>
      <c r="I239" s="581"/>
    </row>
    <row r="240" spans="1:9" ht="42.75">
      <c r="A240" s="551">
        <v>52</v>
      </c>
      <c r="B240" s="579" t="s">
        <v>1198</v>
      </c>
      <c r="C240" s="576" t="s">
        <v>1348</v>
      </c>
      <c r="D240" s="579" t="s">
        <v>1199</v>
      </c>
      <c r="E240" s="580">
        <v>45283</v>
      </c>
      <c r="F240" s="579" t="s">
        <v>1510</v>
      </c>
      <c r="G240" s="578">
        <v>45366</v>
      </c>
      <c r="H240" s="583">
        <v>6774.72</v>
      </c>
      <c r="I240" s="581"/>
    </row>
    <row r="241" spans="1:9" ht="42.75">
      <c r="A241" s="551">
        <v>53</v>
      </c>
      <c r="B241" s="579" t="s">
        <v>1198</v>
      </c>
      <c r="C241" s="576" t="s">
        <v>1348</v>
      </c>
      <c r="D241" s="579" t="s">
        <v>1199</v>
      </c>
      <c r="E241" s="580">
        <v>45286</v>
      </c>
      <c r="F241" s="579" t="s">
        <v>1309</v>
      </c>
      <c r="G241" s="578">
        <v>45335</v>
      </c>
      <c r="H241" s="583">
        <v>0</v>
      </c>
      <c r="I241" s="581">
        <v>0</v>
      </c>
    </row>
    <row r="242" spans="1:9" ht="42.75">
      <c r="A242" s="551">
        <v>54</v>
      </c>
      <c r="B242" s="579" t="s">
        <v>1198</v>
      </c>
      <c r="C242" s="576" t="s">
        <v>1348</v>
      </c>
      <c r="D242" s="579" t="s">
        <v>1199</v>
      </c>
      <c r="E242" s="580">
        <v>45288</v>
      </c>
      <c r="F242" s="579" t="s">
        <v>1309</v>
      </c>
      <c r="G242" s="578">
        <v>45351</v>
      </c>
      <c r="H242" s="583">
        <v>800</v>
      </c>
      <c r="I242" s="581">
        <v>0</v>
      </c>
    </row>
    <row r="243" spans="1:9" ht="42.75">
      <c r="A243" s="551">
        <v>55</v>
      </c>
      <c r="B243" s="579" t="s">
        <v>1198</v>
      </c>
      <c r="C243" s="576" t="s">
        <v>1348</v>
      </c>
      <c r="D243" s="579" t="s">
        <v>1199</v>
      </c>
      <c r="E243" s="580">
        <v>45288</v>
      </c>
      <c r="F243" s="579" t="s">
        <v>1309</v>
      </c>
      <c r="G243" s="578">
        <v>45316</v>
      </c>
      <c r="H243" s="583">
        <v>0</v>
      </c>
      <c r="I243" s="581">
        <v>0</v>
      </c>
    </row>
    <row r="244" spans="1:9" ht="42.75">
      <c r="A244" s="551">
        <v>56</v>
      </c>
      <c r="B244" s="579" t="s">
        <v>1198</v>
      </c>
      <c r="C244" s="576" t="s">
        <v>1348</v>
      </c>
      <c r="D244" s="579" t="s">
        <v>1199</v>
      </c>
      <c r="E244" s="580">
        <v>45289</v>
      </c>
      <c r="F244" s="579" t="s">
        <v>1309</v>
      </c>
      <c r="G244" s="578">
        <v>45336</v>
      </c>
      <c r="H244" s="583">
        <v>0</v>
      </c>
      <c r="I244" s="581">
        <v>0</v>
      </c>
    </row>
    <row r="245" spans="1:9" ht="15">
      <c r="A245" s="702" t="s">
        <v>1231</v>
      </c>
      <c r="B245" s="702"/>
      <c r="C245" s="702"/>
      <c r="D245" s="702"/>
      <c r="E245" s="702"/>
      <c r="F245" s="702"/>
      <c r="G245" s="702"/>
      <c r="H245" s="575">
        <v>95206.380000000019</v>
      </c>
      <c r="I245" s="574">
        <v>10000</v>
      </c>
    </row>
    <row r="246" spans="1:9" ht="15.75">
      <c r="A246" s="711" t="s">
        <v>1511</v>
      </c>
      <c r="B246" s="711"/>
      <c r="C246" s="711"/>
      <c r="D246" s="711"/>
      <c r="E246" s="711"/>
      <c r="F246" s="711"/>
      <c r="G246" s="711"/>
      <c r="H246" s="711"/>
      <c r="I246" s="565" t="s">
        <v>1507</v>
      </c>
    </row>
    <row r="247" spans="1:9" ht="42.75">
      <c r="A247" s="551">
        <v>1</v>
      </c>
      <c r="B247" s="579" t="s">
        <v>1198</v>
      </c>
      <c r="C247" s="576" t="s">
        <v>1348</v>
      </c>
      <c r="D247" s="579" t="s">
        <v>1199</v>
      </c>
      <c r="E247" s="580">
        <v>45301</v>
      </c>
      <c r="F247" s="579" t="s">
        <v>1309</v>
      </c>
      <c r="G247" s="577">
        <v>45357</v>
      </c>
      <c r="H247" s="583">
        <v>0</v>
      </c>
      <c r="I247" s="583">
        <v>0</v>
      </c>
    </row>
    <row r="248" spans="1:9" ht="57">
      <c r="A248" s="551">
        <v>2</v>
      </c>
      <c r="B248" s="579" t="s">
        <v>1335</v>
      </c>
      <c r="C248" s="579" t="s">
        <v>1335</v>
      </c>
      <c r="D248" s="579" t="s">
        <v>1204</v>
      </c>
      <c r="E248" s="580">
        <v>45305</v>
      </c>
      <c r="F248" s="579" t="s">
        <v>1512</v>
      </c>
      <c r="G248" s="577">
        <v>45342</v>
      </c>
      <c r="H248" s="583">
        <v>7000</v>
      </c>
      <c r="I248" s="587"/>
    </row>
    <row r="249" spans="1:9" ht="42.75">
      <c r="A249" s="551">
        <v>3</v>
      </c>
      <c r="B249" s="579" t="s">
        <v>1198</v>
      </c>
      <c r="C249" s="576" t="s">
        <v>1348</v>
      </c>
      <c r="D249" s="579" t="s">
        <v>1199</v>
      </c>
      <c r="E249" s="580">
        <v>45306</v>
      </c>
      <c r="F249" s="579" t="s">
        <v>1513</v>
      </c>
      <c r="G249" s="578">
        <v>45323</v>
      </c>
      <c r="H249" s="583">
        <v>0</v>
      </c>
      <c r="I249" s="583">
        <v>0</v>
      </c>
    </row>
    <row r="250" spans="1:9" ht="42.75">
      <c r="A250" s="551">
        <v>4</v>
      </c>
      <c r="B250" s="579" t="s">
        <v>1233</v>
      </c>
      <c r="C250" s="576" t="s">
        <v>1348</v>
      </c>
      <c r="D250" s="579" t="s">
        <v>1204</v>
      </c>
      <c r="E250" s="580">
        <v>45310</v>
      </c>
      <c r="F250" s="579" t="s">
        <v>1514</v>
      </c>
      <c r="G250" s="578">
        <v>45343</v>
      </c>
      <c r="H250" s="583">
        <v>1250</v>
      </c>
      <c r="I250" s="587"/>
    </row>
    <row r="251" spans="1:9" ht="42.75">
      <c r="A251" s="551">
        <v>5</v>
      </c>
      <c r="B251" s="584" t="s">
        <v>1198</v>
      </c>
      <c r="C251" s="576" t="s">
        <v>1348</v>
      </c>
      <c r="D251" s="585" t="s">
        <v>1199</v>
      </c>
      <c r="E251" s="586">
        <v>45326</v>
      </c>
      <c r="F251" s="584" t="s">
        <v>1309</v>
      </c>
      <c r="G251" s="586">
        <v>45343</v>
      </c>
      <c r="H251" s="588">
        <v>0</v>
      </c>
      <c r="I251" s="588">
        <v>0</v>
      </c>
    </row>
    <row r="252" spans="1:9" ht="42.75">
      <c r="A252" s="551">
        <v>6</v>
      </c>
      <c r="B252" s="584" t="s">
        <v>1198</v>
      </c>
      <c r="C252" s="576" t="s">
        <v>1348</v>
      </c>
      <c r="D252" s="585" t="s">
        <v>1199</v>
      </c>
      <c r="E252" s="586">
        <v>45327</v>
      </c>
      <c r="F252" s="584" t="s">
        <v>1309</v>
      </c>
      <c r="G252" s="586">
        <v>45355</v>
      </c>
      <c r="H252" s="588">
        <v>0</v>
      </c>
      <c r="I252" s="588">
        <v>0</v>
      </c>
    </row>
    <row r="253" spans="1:9" ht="43.5">
      <c r="A253" s="551">
        <v>7</v>
      </c>
      <c r="B253" s="584" t="s">
        <v>1198</v>
      </c>
      <c r="C253" s="576" t="s">
        <v>1348</v>
      </c>
      <c r="D253" s="585" t="s">
        <v>1207</v>
      </c>
      <c r="E253" s="586">
        <v>45328</v>
      </c>
      <c r="F253" s="584" t="s">
        <v>1515</v>
      </c>
      <c r="G253" s="578">
        <v>45365</v>
      </c>
      <c r="H253" s="588">
        <v>0</v>
      </c>
      <c r="I253" s="591">
        <v>2140</v>
      </c>
    </row>
    <row r="254" spans="1:9" ht="42.75">
      <c r="A254" s="551">
        <v>8</v>
      </c>
      <c r="B254" s="584" t="s">
        <v>1198</v>
      </c>
      <c r="C254" s="576" t="s">
        <v>1348</v>
      </c>
      <c r="D254" s="585" t="s">
        <v>1199</v>
      </c>
      <c r="E254" s="586">
        <v>45329</v>
      </c>
      <c r="F254" s="584" t="s">
        <v>1229</v>
      </c>
      <c r="G254" s="586">
        <v>45363</v>
      </c>
      <c r="H254" s="588">
        <v>0</v>
      </c>
      <c r="I254" s="588">
        <v>0</v>
      </c>
    </row>
    <row r="255" spans="1:9" ht="42.75">
      <c r="A255" s="551">
        <v>9</v>
      </c>
      <c r="B255" s="584" t="s">
        <v>1198</v>
      </c>
      <c r="C255" s="576" t="s">
        <v>1348</v>
      </c>
      <c r="D255" s="585" t="s">
        <v>1199</v>
      </c>
      <c r="E255" s="586">
        <v>45330</v>
      </c>
      <c r="F255" s="584" t="s">
        <v>1229</v>
      </c>
      <c r="G255" s="586">
        <v>45352</v>
      </c>
      <c r="H255" s="588">
        <v>0</v>
      </c>
      <c r="I255" s="588">
        <v>0</v>
      </c>
    </row>
    <row r="256" spans="1:9" ht="42.75">
      <c r="A256" s="551">
        <v>10</v>
      </c>
      <c r="B256" s="584" t="s">
        <v>1198</v>
      </c>
      <c r="C256" s="576" t="s">
        <v>1348</v>
      </c>
      <c r="D256" s="585" t="s">
        <v>1199</v>
      </c>
      <c r="E256" s="586">
        <v>45334</v>
      </c>
      <c r="F256" s="584" t="s">
        <v>1229</v>
      </c>
      <c r="G256" s="586">
        <v>45362</v>
      </c>
      <c r="H256" s="588">
        <v>1800</v>
      </c>
      <c r="I256" s="588"/>
    </row>
    <row r="257" spans="1:9" ht="43.5">
      <c r="A257" s="551">
        <v>11</v>
      </c>
      <c r="B257" s="584" t="s">
        <v>1198</v>
      </c>
      <c r="C257" s="576" t="s">
        <v>1348</v>
      </c>
      <c r="D257" s="585" t="s">
        <v>1199</v>
      </c>
      <c r="E257" s="586">
        <v>45335</v>
      </c>
      <c r="F257" s="584" t="s">
        <v>1516</v>
      </c>
      <c r="G257" s="578">
        <v>45364</v>
      </c>
      <c r="H257" s="588">
        <v>0</v>
      </c>
      <c r="I257" s="591">
        <v>0</v>
      </c>
    </row>
    <row r="258" spans="1:9" ht="43.5">
      <c r="A258" s="551">
        <v>12</v>
      </c>
      <c r="B258" s="584" t="s">
        <v>1198</v>
      </c>
      <c r="C258" s="576" t="s">
        <v>1348</v>
      </c>
      <c r="D258" s="585" t="s">
        <v>1199</v>
      </c>
      <c r="E258" s="586">
        <v>45339</v>
      </c>
      <c r="F258" s="584" t="s">
        <v>1309</v>
      </c>
      <c r="G258" s="578">
        <v>45366</v>
      </c>
      <c r="H258" s="588">
        <v>2000</v>
      </c>
      <c r="I258" s="591">
        <v>1000</v>
      </c>
    </row>
    <row r="259" spans="1:9" ht="43.5">
      <c r="A259" s="551">
        <v>13</v>
      </c>
      <c r="B259" s="584" t="s">
        <v>1198</v>
      </c>
      <c r="C259" s="576" t="s">
        <v>1348</v>
      </c>
      <c r="D259" s="585" t="s">
        <v>1199</v>
      </c>
      <c r="E259" s="586">
        <v>45340</v>
      </c>
      <c r="F259" s="584" t="s">
        <v>1229</v>
      </c>
      <c r="G259" s="578">
        <v>45369</v>
      </c>
      <c r="H259" s="588">
        <v>0</v>
      </c>
      <c r="I259" s="591">
        <v>1200</v>
      </c>
    </row>
    <row r="260" spans="1:9" ht="42.75">
      <c r="A260" s="551">
        <v>14</v>
      </c>
      <c r="B260" s="584" t="s">
        <v>1198</v>
      </c>
      <c r="C260" s="576" t="s">
        <v>1348</v>
      </c>
      <c r="D260" s="585" t="s">
        <v>1199</v>
      </c>
      <c r="E260" s="586">
        <v>45341</v>
      </c>
      <c r="F260" s="584" t="s">
        <v>1517</v>
      </c>
      <c r="G260" s="586">
        <v>45357</v>
      </c>
      <c r="H260" s="588">
        <v>0</v>
      </c>
      <c r="I260" s="588">
        <v>0</v>
      </c>
    </row>
    <row r="261" spans="1:9" ht="42.75">
      <c r="A261" s="551">
        <v>15</v>
      </c>
      <c r="B261" s="584" t="s">
        <v>1198</v>
      </c>
      <c r="C261" s="576" t="s">
        <v>1348</v>
      </c>
      <c r="D261" s="585" t="s">
        <v>1199</v>
      </c>
      <c r="E261" s="586">
        <v>45343</v>
      </c>
      <c r="F261" s="584" t="s">
        <v>1518</v>
      </c>
      <c r="G261" s="585" t="s">
        <v>1519</v>
      </c>
      <c r="H261" s="588">
        <v>0</v>
      </c>
      <c r="I261" s="588">
        <v>3000</v>
      </c>
    </row>
    <row r="262" spans="1:9" ht="42.75">
      <c r="A262" s="551">
        <v>16</v>
      </c>
      <c r="B262" s="584" t="s">
        <v>1198</v>
      </c>
      <c r="C262" s="576" t="s">
        <v>1348</v>
      </c>
      <c r="D262" s="585" t="s">
        <v>1199</v>
      </c>
      <c r="E262" s="586">
        <v>45344</v>
      </c>
      <c r="F262" s="584" t="s">
        <v>1229</v>
      </c>
      <c r="G262" s="585" t="s">
        <v>1519</v>
      </c>
      <c r="H262" s="588">
        <v>0</v>
      </c>
      <c r="I262" s="588">
        <v>2000</v>
      </c>
    </row>
    <row r="263" spans="1:9" ht="42.75">
      <c r="A263" s="551">
        <v>17</v>
      </c>
      <c r="B263" s="584" t="s">
        <v>1198</v>
      </c>
      <c r="C263" s="576" t="s">
        <v>1348</v>
      </c>
      <c r="D263" s="585" t="s">
        <v>1199</v>
      </c>
      <c r="E263" s="586">
        <v>45345</v>
      </c>
      <c r="F263" s="584" t="s">
        <v>1229</v>
      </c>
      <c r="G263" s="585" t="s">
        <v>1519</v>
      </c>
      <c r="H263" s="588">
        <v>0</v>
      </c>
      <c r="I263" s="588">
        <v>550</v>
      </c>
    </row>
    <row r="264" spans="1:9" ht="43.5">
      <c r="A264" s="551">
        <v>18</v>
      </c>
      <c r="B264" s="584" t="s">
        <v>1198</v>
      </c>
      <c r="C264" s="576" t="s">
        <v>1348</v>
      </c>
      <c r="D264" s="585" t="s">
        <v>1199</v>
      </c>
      <c r="E264" s="586">
        <v>45346</v>
      </c>
      <c r="F264" s="584" t="s">
        <v>1229</v>
      </c>
      <c r="G264" s="578">
        <v>45373</v>
      </c>
      <c r="H264" s="588">
        <v>0</v>
      </c>
      <c r="I264" s="591">
        <v>0</v>
      </c>
    </row>
    <row r="265" spans="1:9" ht="43.5">
      <c r="A265" s="551">
        <v>19</v>
      </c>
      <c r="B265" s="584" t="s">
        <v>1198</v>
      </c>
      <c r="C265" s="576" t="s">
        <v>1348</v>
      </c>
      <c r="D265" s="585" t="s">
        <v>1199</v>
      </c>
      <c r="E265" s="586">
        <v>45349</v>
      </c>
      <c r="F265" s="584" t="s">
        <v>1229</v>
      </c>
      <c r="G265" s="578">
        <v>45370</v>
      </c>
      <c r="H265" s="588">
        <v>0</v>
      </c>
      <c r="I265" s="591">
        <v>2000</v>
      </c>
    </row>
    <row r="266" spans="1:9" ht="42.75">
      <c r="A266" s="551">
        <v>20</v>
      </c>
      <c r="B266" s="584" t="s">
        <v>1198</v>
      </c>
      <c r="C266" s="576" t="s">
        <v>1348</v>
      </c>
      <c r="D266" s="585" t="s">
        <v>1199</v>
      </c>
      <c r="E266" s="586">
        <v>45358</v>
      </c>
      <c r="F266" s="584" t="s">
        <v>1520</v>
      </c>
      <c r="G266" s="585" t="s">
        <v>1519</v>
      </c>
      <c r="H266" s="588">
        <v>0</v>
      </c>
      <c r="I266" s="588">
        <v>2000</v>
      </c>
    </row>
    <row r="267" spans="1:9" ht="42.75">
      <c r="A267" s="551">
        <v>21</v>
      </c>
      <c r="B267" s="584" t="s">
        <v>1198</v>
      </c>
      <c r="C267" s="576" t="s">
        <v>1348</v>
      </c>
      <c r="D267" s="585" t="s">
        <v>1199</v>
      </c>
      <c r="E267" s="586">
        <v>45359</v>
      </c>
      <c r="F267" s="584" t="s">
        <v>1309</v>
      </c>
      <c r="G267" s="585" t="s">
        <v>1519</v>
      </c>
      <c r="H267" s="588">
        <v>0</v>
      </c>
      <c r="I267" s="588">
        <v>0</v>
      </c>
    </row>
    <row r="268" spans="1:9" ht="42.75">
      <c r="A268" s="551">
        <v>22</v>
      </c>
      <c r="B268" s="584" t="s">
        <v>1198</v>
      </c>
      <c r="C268" s="576" t="s">
        <v>1348</v>
      </c>
      <c r="D268" s="585" t="s">
        <v>1199</v>
      </c>
      <c r="E268" s="586">
        <v>45366</v>
      </c>
      <c r="F268" s="584" t="s">
        <v>1309</v>
      </c>
      <c r="G268" s="585" t="s">
        <v>1519</v>
      </c>
      <c r="H268" s="588">
        <v>0</v>
      </c>
      <c r="I268" s="588">
        <v>0</v>
      </c>
    </row>
    <row r="269" spans="1:9" ht="42.75">
      <c r="A269" s="551">
        <v>23</v>
      </c>
      <c r="B269" s="584" t="s">
        <v>1198</v>
      </c>
      <c r="C269" s="576" t="s">
        <v>1348</v>
      </c>
      <c r="D269" s="585" t="s">
        <v>1199</v>
      </c>
      <c r="E269" s="586">
        <v>45368</v>
      </c>
      <c r="F269" s="584" t="s">
        <v>1309</v>
      </c>
      <c r="G269" s="585" t="s">
        <v>1519</v>
      </c>
      <c r="H269" s="588">
        <v>0</v>
      </c>
      <c r="I269" s="588">
        <v>0</v>
      </c>
    </row>
    <row r="270" spans="1:9" ht="15">
      <c r="A270" s="709" t="s">
        <v>1231</v>
      </c>
      <c r="B270" s="710"/>
      <c r="C270" s="710"/>
      <c r="D270" s="710"/>
      <c r="E270" s="710"/>
      <c r="F270" s="710"/>
      <c r="G270" s="710"/>
      <c r="H270" s="589">
        <v>12050</v>
      </c>
      <c r="I270" s="590">
        <v>13890</v>
      </c>
    </row>
    <row r="271" spans="1:9" ht="14.25">
      <c r="A271" s="563"/>
      <c r="B271" s="563"/>
      <c r="C271" s="563"/>
      <c r="D271" s="563"/>
      <c r="E271" s="563"/>
      <c r="F271" s="563"/>
      <c r="G271" s="563"/>
      <c r="H271" s="563"/>
      <c r="I271" s="563"/>
    </row>
    <row r="272" spans="1:9" ht="15">
      <c r="A272" s="563"/>
      <c r="B272" s="563"/>
      <c r="C272" s="563"/>
      <c r="D272" s="563"/>
      <c r="E272" s="563"/>
      <c r="F272" s="563"/>
      <c r="G272" s="563"/>
      <c r="H272" s="571" t="s">
        <v>1521</v>
      </c>
      <c r="I272" s="572" t="s">
        <v>1522</v>
      </c>
    </row>
    <row r="273" spans="6:9" ht="18.75">
      <c r="F273" s="704" t="s">
        <v>1523</v>
      </c>
      <c r="G273" s="705"/>
      <c r="H273" s="570">
        <v>39975.990000000005</v>
      </c>
      <c r="I273" s="568">
        <v>23890</v>
      </c>
    </row>
    <row r="274" spans="6:9" ht="15.75">
      <c r="F274" s="706" t="s">
        <v>1524</v>
      </c>
      <c r="G274" s="707"/>
      <c r="H274" s="569">
        <v>23166.470000000005</v>
      </c>
      <c r="I274" s="566"/>
    </row>
    <row r="277" spans="6:9" ht="16.5">
      <c r="F277" s="704" t="s">
        <v>1525</v>
      </c>
      <c r="G277" s="705"/>
      <c r="H277" s="564">
        <v>371010.29000000004</v>
      </c>
    </row>
    <row r="278" spans="6:9" ht="15.75">
      <c r="F278" s="706" t="s">
        <v>1524</v>
      </c>
      <c r="G278" s="707"/>
      <c r="H278" s="569">
        <v>127429.92000000004</v>
      </c>
    </row>
    <row r="279" spans="6:9" ht="15.75">
      <c r="F279" s="708" t="s">
        <v>1526</v>
      </c>
      <c r="G279" s="708"/>
      <c r="H279" s="569">
        <v>160651.15</v>
      </c>
    </row>
  </sheetData>
  <mergeCells count="19">
    <mergeCell ref="A270:G270"/>
    <mergeCell ref="A246:H246"/>
    <mergeCell ref="A245:G245"/>
    <mergeCell ref="A102:H102"/>
    <mergeCell ref="A137:G137"/>
    <mergeCell ref="A138:H138"/>
    <mergeCell ref="A187:G187"/>
    <mergeCell ref="A188:H188"/>
    <mergeCell ref="F273:G273"/>
    <mergeCell ref="F274:G274"/>
    <mergeCell ref="F277:G277"/>
    <mergeCell ref="F278:G278"/>
    <mergeCell ref="F279:G279"/>
    <mergeCell ref="A101:G101"/>
    <mergeCell ref="A3:H3"/>
    <mergeCell ref="A39:G39"/>
    <mergeCell ref="A40:H40"/>
    <mergeCell ref="A77:G77"/>
    <mergeCell ref="A78:H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informacje ogólne</vt:lpstr>
      <vt:lpstr>budynki</vt:lpstr>
      <vt:lpstr>elektronika </vt:lpstr>
      <vt:lpstr>maszyny</vt:lpstr>
      <vt:lpstr>środki trwałe</vt:lpstr>
      <vt:lpstr>lokalizacje</vt:lpstr>
      <vt:lpstr>wykaz szkód</vt:lpstr>
      <vt:lpstr>budynki!Obszar_wydruku</vt:lpstr>
      <vt:lpstr>'elektronika '!Obszar_wydruku</vt:lpstr>
      <vt:lpstr>'informacje ogólne'!Obszar_wydruku</vt:lpstr>
      <vt:lpstr>lokalizacje!Obszar_wydruku</vt:lpstr>
      <vt:lpstr>maszyny!Obszar_wydruku</vt:lpstr>
      <vt:lpstr>'środki trwałe'!Obszar_wydruku</vt:lpstr>
    </vt:vector>
  </TitlesOfParts>
  <Company>MedicEuro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Joanna Obiała</cp:lastModifiedBy>
  <cp:lastPrinted>2019-07-02T06:47:41Z</cp:lastPrinted>
  <dcterms:created xsi:type="dcterms:W3CDTF">2004-04-21T13:58:08Z</dcterms:created>
  <dcterms:modified xsi:type="dcterms:W3CDTF">2024-04-15T12:13:26Z</dcterms:modified>
</cp:coreProperties>
</file>